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7995" windowHeight="5640" firstSheet="1" activeTab="8"/>
  </bookViews>
  <sheets>
    <sheet name="CAMPECHE" sheetId="1" r:id="rId1"/>
    <sheet name="CALKINI" sheetId="2" r:id="rId2"/>
    <sheet name="CARMEN" sheetId="3" r:id="rId3"/>
    <sheet name="CHAMPOTON" sheetId="4" r:id="rId4"/>
    <sheet name="HECELCHAKAN" sheetId="5" r:id="rId5"/>
    <sheet name="HOPELCHEN" sheetId="6" r:id="rId6"/>
    <sheet name="TENABO" sheetId="7" r:id="rId7"/>
    <sheet name="ESCARCEGA" sheetId="8" r:id="rId8"/>
    <sheet name="CALAKMUL" sheetId="9" r:id="rId9"/>
  </sheets>
  <definedNames>
    <definedName name="_xlnm.Print_Titles" localSheetId="8">'CALAKMUL'!$1:$12</definedName>
    <definedName name="_xlnm.Print_Titles" localSheetId="1">'CALKINI'!$1:$12</definedName>
    <definedName name="_xlnm.Print_Titles" localSheetId="0">'CAMPECHE'!$1:$12</definedName>
    <definedName name="_xlnm.Print_Titles" localSheetId="2">'CARMEN'!$1:$12</definedName>
    <definedName name="_xlnm.Print_Titles" localSheetId="3">'CHAMPOTON'!$1:$12</definedName>
    <definedName name="_xlnm.Print_Titles" localSheetId="7">'ESCARCEGA'!$1:$12</definedName>
    <definedName name="_xlnm.Print_Titles" localSheetId="4">'HECELCHAKAN'!$1:$12</definedName>
    <definedName name="_xlnm.Print_Titles" localSheetId="5">'HOPELCHEN'!$1:$12</definedName>
    <definedName name="_xlnm.Print_Titles" localSheetId="6">'TENABO'!$1:$12</definedName>
  </definedNames>
  <calcPr fullCalcOnLoad="1"/>
</workbook>
</file>

<file path=xl/comments1.xml><?xml version="1.0" encoding="utf-8"?>
<comments xmlns="http://schemas.openxmlformats.org/spreadsheetml/2006/main">
  <authors>
    <author>Instituto Electoral del Estado </author>
  </authors>
  <commentList>
    <comment ref="P48" authorId="0">
      <text>
        <r>
          <rPr>
            <b/>
            <sz val="8"/>
            <rFont val="Tahoma"/>
            <family val="0"/>
          </rPr>
          <t>el acta de computo da como resultado 252</t>
        </r>
      </text>
    </comment>
    <comment ref="Z22" authorId="0">
      <text>
        <r>
          <rPr>
            <b/>
            <sz val="8"/>
            <rFont val="Tahoma"/>
            <family val="0"/>
          </rPr>
          <t>no incluyeron los 2 votos de FC en votos nulos ni en el acta de cómputo, lo eliminaron</t>
        </r>
      </text>
    </comment>
    <comment ref="V31" authorId="0">
      <text>
        <r>
          <rPr>
            <b/>
            <sz val="8"/>
            <rFont val="Tahoma"/>
            <family val="0"/>
          </rPr>
          <t xml:space="preserve">no incluyeron 1 voto de PMP en votos nulos ni en el acta de cómputo, lo eliminaron </t>
        </r>
      </text>
    </comment>
    <comment ref="Z31" authorId="0">
      <text>
        <r>
          <rPr>
            <b/>
            <sz val="8"/>
            <rFont val="Tahoma"/>
            <family val="0"/>
          </rPr>
          <t xml:space="preserve">no incluyeron los 2 votos de FC en votos nulos ni en el acta de cómputo, lo eliminaron </t>
        </r>
      </text>
    </comment>
    <comment ref="V41" authorId="0">
      <text>
        <r>
          <rPr>
            <b/>
            <sz val="8"/>
            <rFont val="Tahoma"/>
            <family val="0"/>
          </rPr>
          <t>eliminaron 1 voto de PMP en el acta de cómputo, no lo incluyeron en nulos</t>
        </r>
      </text>
    </comment>
  </commentList>
</comments>
</file>

<file path=xl/sharedStrings.xml><?xml version="1.0" encoding="utf-8"?>
<sst xmlns="http://schemas.openxmlformats.org/spreadsheetml/2006/main" count="622" uniqueCount="62">
  <si>
    <t>CHAMPOTON</t>
  </si>
  <si>
    <t>CALAKMUL</t>
  </si>
  <si>
    <t>SECCIÓN ELECTORAL</t>
  </si>
  <si>
    <t>TIPO DE CASILLA</t>
  </si>
  <si>
    <t>CAMPECHE</t>
  </si>
  <si>
    <t>B</t>
  </si>
  <si>
    <t>C1</t>
  </si>
  <si>
    <t>C2</t>
  </si>
  <si>
    <t>C3</t>
  </si>
  <si>
    <t>CARMEN</t>
  </si>
  <si>
    <t>E1</t>
  </si>
  <si>
    <t>INSTITUTO ELECTORAL DEL ESTADO DE CAMPECHE</t>
  </si>
  <si>
    <t xml:space="preserve">JUNTA GENERAL EJECUTIVA </t>
  </si>
  <si>
    <t>DIRECCIÓN EJECUTIVA DE ORGANIZACIÓN ELECTORAL</t>
  </si>
  <si>
    <t>TOTALES</t>
  </si>
  <si>
    <t>VOTOS</t>
  </si>
  <si>
    <t>%</t>
  </si>
  <si>
    <t>LISTA NOMINAL</t>
  </si>
  <si>
    <t>VOTOS NULOS</t>
  </si>
  <si>
    <t>VOTACION TOTAL EMITIDA</t>
  </si>
  <si>
    <t>VOTACIÓN EFECTIVA DE LOS PARTIDOS POLITICOS</t>
  </si>
  <si>
    <t>VOTOS VALIDOS</t>
  </si>
  <si>
    <t>TOTAL</t>
  </si>
  <si>
    <t>CALKINI</t>
  </si>
  <si>
    <t>TENABO</t>
  </si>
  <si>
    <t>ESCARCEGA</t>
  </si>
  <si>
    <t>ELECCION</t>
  </si>
  <si>
    <t>MUNICIPIO</t>
  </si>
  <si>
    <t>JUNTA MUNICIPAL</t>
  </si>
  <si>
    <t>HAMPOLOL</t>
  </si>
  <si>
    <t>TIXMUCUY</t>
  </si>
  <si>
    <t>ALFREDO V BONFIL</t>
  </si>
  <si>
    <t>PICH</t>
  </si>
  <si>
    <t>CARRILLO PUERTO</t>
  </si>
  <si>
    <t>SEYBAPLAYA</t>
  </si>
  <si>
    <t>HOOL</t>
  </si>
  <si>
    <t>SIHOCHAC</t>
  </si>
  <si>
    <t>CONSTITUCION</t>
  </si>
  <si>
    <t>BECAL</t>
  </si>
  <si>
    <t>NUNKINI</t>
  </si>
  <si>
    <t>DZITBALCHE</t>
  </si>
  <si>
    <t>BOLONCHEN DE REJON</t>
  </si>
  <si>
    <t>DZIBALCHEN</t>
  </si>
  <si>
    <t>TINUN</t>
  </si>
  <si>
    <t>CENTENARIO</t>
  </si>
  <si>
    <t>%  DE PARTIC. CIUDADANA</t>
  </si>
  <si>
    <t>HOPELCHEN</t>
  </si>
  <si>
    <t xml:space="preserve">ATASTA </t>
  </si>
  <si>
    <t>SABANCUY</t>
  </si>
  <si>
    <t>% DE ABSTENCIONISMO</t>
  </si>
  <si>
    <t>HECELCHAKAN</t>
  </si>
  <si>
    <t>POMUCH</t>
  </si>
  <si>
    <t>RESULTADOS ESTADISTICOS DEL COMPUTO MUNICIPAL DE LA ELECCIÓN DE PRESIDENTES, REGIDORES Y SINDICOS DE JUNTAS MUNICIPALES DEL MUNICIPIO DE CAMPECHE, A NIVEL DE CASILLA DE LA SECCIÓN MUNICIPAL</t>
  </si>
  <si>
    <t>RESULTADOS ESTADISTICOS DEL COMPUTO MUNICIPAL DE LA ELECCIÓN DE PRESIDENTES, REGIDORES Y SINDICOS DE JUNTAS MUNICIPALES DEL MUNICIPIO DE CALKINI, A NIVEL DE CASILLA DE LA SECCIÓN MUNICIPAL</t>
  </si>
  <si>
    <t>RESULTADOS ESTADISTICOS DEL COMPUTO MUNICIPAL DE LA ELECCIÓN DE PRESIDENTES, REGIDORES Y SINDICOS DE JUNTAS MUNICIPALES DEL MUNICIPIO DE CARMEN, A NIVEL DE CASILLA DE LA SECCIÓN MUNICIPAL</t>
  </si>
  <si>
    <t>RESULTADOS ESTADISTICOS DEL COMPUTO MUNICIPAL DE LA ELECCIÓN DE PRESIDENTES, REGIDORES Y SINDICOS DE JUNTAS MUNICIPALES DEL MUNICIPIO DE CHAMPOTON, A NIVEL DE CASILLA DE LA SECCIÓN MUNICIPAL</t>
  </si>
  <si>
    <t>RESULTADOS ESTADISTICOS DEL COMPUTO MUNICIPAL DE LA ELECCIÓN DE PRESIDENTES, REGIDORES Y SINDICOS DE JUNTAS MUNICIPALES DEL MUNICIPIO DE HECELCHAKAN, A NIVEL DE CASILLA DE LA SECCIÓN MUNICIPAL</t>
  </si>
  <si>
    <t>RESULTADOS ESTADISTICOS DEL COMPUTO MUNICIPAL DE LA ELECCIÓN DE PRESIDENTES, REGIDORES Y SINDICOS DE JUNTAS MUNICIPALES DEL MUNICIPIO DE HOPELCHEN, A NIVEL DE CASILLA DE LA SECCIÓN MUNICIPAL</t>
  </si>
  <si>
    <t>RESULTADOS ESTADISTICOS DEL COMPUTO MUNICIPAL DE LA ELECCIÓN DE PRESIDENTES, REGIDORES Y SINDICOS DE JUNTAS MUNICIPALES DEL MUNICIPIO DE TENABO, A NIVEL DE CASILLA DE LA SECCIÓN MUNICIPAL</t>
  </si>
  <si>
    <t>RESULTADOS ESTADISTICOS DEL COMPUTO MUNICIPAL DE LA ELECCIÓN DE PRESIDENTES, REGIDORES Y SINDICOS DE JUNTAS MUNICIPALES DEL MUNICIPIO DE ESCARCEGA, A NIVEL DE CASILLA DE LA SECCIÓN MUNICIPAL</t>
  </si>
  <si>
    <t>RESULTADOS ESTADISTICOS DEL COMPUTO MUNICIPAL DE LA ELECCIÓN DE PRESIDENTES, REGIDORES Y SINDICOS DE JUNTAS MUNICIPALES DEL MUNICIPIO DE CALAKMUL, A NIVEL DE CASILLA DE LA SECCIÓN MUNICIPAL</t>
  </si>
  <si>
    <t>(PROCESO ELECTORAL 2003)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</si>
</sst>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#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  <numFmt numFmtId="170" formatCode="#,##0.0"/>
    <numFmt numFmtId="171" formatCode="0.000"/>
    <numFmt numFmtId="172" formatCode="[$-80A]dddd\,\ dd&quot; de &quot;mmmm&quot; de &quot;yyyy"/>
    <numFmt numFmtId="173" formatCode="0.0%"/>
  </numFmts>
  <fonts count="15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7"/>
      <color indexed="8"/>
      <name val="Verdana"/>
      <family val="2"/>
    </font>
    <font>
      <sz val="8"/>
      <color indexed="8"/>
      <name val="Verdana"/>
      <family val="2"/>
    </font>
    <font>
      <b/>
      <sz val="6"/>
      <name val="Arial"/>
      <family val="2"/>
    </font>
    <font>
      <sz val="8"/>
      <name val="Verdana"/>
      <family val="2"/>
    </font>
    <font>
      <b/>
      <sz val="7"/>
      <name val="Arial"/>
      <family val="0"/>
    </font>
    <font>
      <b/>
      <sz val="8"/>
      <color indexed="53"/>
      <name val="Arial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16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9" fontId="0" fillId="0" borderId="0" xfId="0" applyNumberFormat="1" applyAlignment="1">
      <alignment horizontal="center"/>
    </xf>
    <xf numFmtId="169" fontId="2" fillId="0" borderId="0" xfId="0" applyNumberFormat="1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9" fontId="7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169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169" fontId="7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169" fontId="8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169" fontId="7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/>
    </xf>
    <xf numFmtId="169" fontId="8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169" fontId="8" fillId="0" borderId="0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169" fontId="7" fillId="0" borderId="4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169" fontId="7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169" fontId="8" fillId="0" borderId="5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" fontId="11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69" fontId="5" fillId="2" borderId="6" xfId="0" applyNumberFormat="1" applyFont="1" applyFill="1" applyBorder="1" applyAlignment="1">
      <alignment horizontal="center" vertical="center" wrapText="1"/>
    </xf>
    <xf numFmtId="169" fontId="5" fillId="2" borderId="8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/>
    </xf>
    <xf numFmtId="169" fontId="7" fillId="2" borderId="6" xfId="0" applyNumberFormat="1" applyFont="1" applyFill="1" applyBorder="1" applyAlignment="1">
      <alignment horizontal="center" vertical="center"/>
    </xf>
    <xf numFmtId="169" fontId="8" fillId="2" borderId="6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/>
    </xf>
    <xf numFmtId="169" fontId="9" fillId="2" borderId="6" xfId="0" applyNumberFormat="1" applyFont="1" applyFill="1" applyBorder="1" applyAlignment="1">
      <alignment horizontal="center" vertical="center" wrapText="1"/>
    </xf>
    <xf numFmtId="3" fontId="12" fillId="2" borderId="6" xfId="0" applyNumberFormat="1" applyFont="1" applyFill="1" applyBorder="1" applyAlignment="1">
      <alignment horizontal="center"/>
    </xf>
    <xf numFmtId="0" fontId="12" fillId="2" borderId="6" xfId="0" applyNumberFormat="1" applyFont="1" applyFill="1" applyBorder="1" applyAlignment="1">
      <alignment horizontal="center"/>
    </xf>
    <xf numFmtId="169" fontId="7" fillId="2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9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16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9" fontId="9" fillId="0" borderId="2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16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69" fontId="9" fillId="0" borderId="3" xfId="0" applyNumberFormat="1" applyFont="1" applyFill="1" applyBorder="1" applyAlignment="1">
      <alignment horizontal="center" vertical="center" wrapText="1"/>
    </xf>
    <xf numFmtId="16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" xfId="0" applyNumberFormat="1" applyFont="1" applyBorder="1" applyAlignment="1">
      <alignment horizontal="center"/>
    </xf>
    <xf numFmtId="169" fontId="2" fillId="0" borderId="4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4" xfId="0" applyFont="1" applyBorder="1" applyAlignment="1">
      <alignment vertical="top"/>
    </xf>
    <xf numFmtId="0" fontId="9" fillId="0" borderId="4" xfId="0" applyFont="1" applyFill="1" applyBorder="1" applyAlignment="1">
      <alignment horizontal="center" vertical="center" wrapText="1"/>
    </xf>
    <xf numFmtId="169" fontId="7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169" fontId="8" fillId="0" borderId="4" xfId="0" applyNumberFormat="1" applyFont="1" applyFill="1" applyBorder="1" applyAlignment="1">
      <alignment horizontal="center" vertical="center" wrapText="1"/>
    </xf>
    <xf numFmtId="169" fontId="9" fillId="0" borderId="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/>
    </xf>
    <xf numFmtId="3" fontId="3" fillId="0" borderId="12" xfId="0" applyNumberFormat="1" applyFont="1" applyFill="1" applyBorder="1" applyAlignment="1">
      <alignment horizontal="center"/>
    </xf>
    <xf numFmtId="169" fontId="7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1" fontId="11" fillId="0" borderId="2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/>
    </xf>
    <xf numFmtId="169" fontId="9" fillId="0" borderId="5" xfId="0" applyNumberFormat="1" applyFont="1" applyFill="1" applyBorder="1" applyAlignment="1">
      <alignment horizontal="center" vertical="center" wrapText="1"/>
    </xf>
    <xf numFmtId="16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69" fontId="9" fillId="0" borderId="12" xfId="0" applyNumberFormat="1" applyFont="1" applyFill="1" applyBorder="1" applyAlignment="1">
      <alignment horizontal="center" vertical="center" wrapText="1"/>
    </xf>
    <xf numFmtId="16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69" fontId="7" fillId="0" borderId="0" xfId="0" applyNumberFormat="1" applyFont="1" applyFill="1" applyAlignment="1">
      <alignment horizontal="center"/>
    </xf>
    <xf numFmtId="3" fontId="3" fillId="2" borderId="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/>
    </xf>
    <xf numFmtId="0" fontId="12" fillId="0" borderId="17" xfId="0" applyFont="1" applyBorder="1" applyAlignment="1">
      <alignment vertical="top"/>
    </xf>
    <xf numFmtId="0" fontId="12" fillId="0" borderId="18" xfId="0" applyFont="1" applyBorder="1" applyAlignment="1">
      <alignment vertical="top"/>
    </xf>
    <xf numFmtId="0" fontId="12" fillId="0" borderId="19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0" fillId="2" borderId="20" xfId="0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169" fontId="10" fillId="2" borderId="21" xfId="0" applyNumberFormat="1" applyFont="1" applyFill="1" applyBorder="1" applyAlignment="1">
      <alignment horizontal="center" vertical="center" wrapText="1"/>
    </xf>
    <xf numFmtId="169" fontId="10" fillId="2" borderId="22" xfId="0" applyNumberFormat="1" applyFont="1" applyFill="1" applyBorder="1" applyAlignment="1">
      <alignment horizontal="center" vertical="center" wrapText="1"/>
    </xf>
    <xf numFmtId="169" fontId="10" fillId="2" borderId="8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0" fontId="10" fillId="2" borderId="15" xfId="0" applyNumberFormat="1" applyFont="1" applyFill="1" applyBorder="1" applyAlignment="1">
      <alignment horizontal="center" vertical="center" wrapText="1"/>
    </xf>
    <xf numFmtId="0" fontId="10" fillId="2" borderId="16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10" fillId="2" borderId="20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3" fontId="10" fillId="2" borderId="23" xfId="0" applyNumberFormat="1" applyFont="1" applyFill="1" applyBorder="1" applyAlignment="1">
      <alignment horizontal="center" vertical="center" wrapText="1"/>
    </xf>
    <xf numFmtId="3" fontId="10" fillId="2" borderId="24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0" fontId="10" fillId="2" borderId="25" xfId="0" applyFont="1" applyFill="1" applyBorder="1" applyAlignment="1" applyProtection="1">
      <alignment horizontal="center" vertical="center" wrapText="1"/>
      <protection locked="0"/>
    </xf>
    <xf numFmtId="0" fontId="10" fillId="2" borderId="26" xfId="0" applyFont="1" applyFill="1" applyBorder="1" applyAlignment="1" applyProtection="1">
      <alignment horizontal="center" vertical="center" wrapText="1"/>
      <protection locked="0"/>
    </xf>
    <xf numFmtId="0" fontId="10" fillId="2" borderId="2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3" fontId="10" fillId="2" borderId="15" xfId="0" applyNumberFormat="1" applyFont="1" applyFill="1" applyBorder="1" applyAlignment="1">
      <alignment horizontal="center" vertical="center" wrapText="1"/>
    </xf>
    <xf numFmtId="3" fontId="10" fillId="2" borderId="16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12" fillId="0" borderId="2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19" xfId="0" applyFont="1" applyBorder="1" applyAlignment="1">
      <alignment horizontal="center" vertical="top"/>
    </xf>
    <xf numFmtId="0" fontId="12" fillId="0" borderId="3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2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2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2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2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2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2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2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2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2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228600</xdr:colOff>
      <xdr:row>0</xdr:row>
      <xdr:rowOff>9525</xdr:rowOff>
    </xdr:from>
    <xdr:to>
      <xdr:col>16</xdr:col>
      <xdr:colOff>133350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95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9</xdr:row>
      <xdr:rowOff>28575</xdr:rowOff>
    </xdr:from>
    <xdr:to>
      <xdr:col>6</xdr:col>
      <xdr:colOff>47625</xdr:colOff>
      <xdr:row>9</xdr:row>
      <xdr:rowOff>209550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1800" y="20669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9</xdr:row>
      <xdr:rowOff>28575</xdr:rowOff>
    </xdr:from>
    <xdr:to>
      <xdr:col>8</xdr:col>
      <xdr:colOff>76200</xdr:colOff>
      <xdr:row>9</xdr:row>
      <xdr:rowOff>219075</xdr:rowOff>
    </xdr:to>
    <xdr:pic>
      <xdr:nvPicPr>
        <xdr:cNvPr id="3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206692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9</xdr:row>
      <xdr:rowOff>28575</xdr:rowOff>
    </xdr:from>
    <xdr:to>
      <xdr:col>12</xdr:col>
      <xdr:colOff>76200</xdr:colOff>
      <xdr:row>9</xdr:row>
      <xdr:rowOff>219075</xdr:rowOff>
    </xdr:to>
    <xdr:pic>
      <xdr:nvPicPr>
        <xdr:cNvPr id="4" name="Picture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95850" y="20669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9</xdr:row>
      <xdr:rowOff>28575</xdr:rowOff>
    </xdr:from>
    <xdr:to>
      <xdr:col>14</xdr:col>
      <xdr:colOff>76200</xdr:colOff>
      <xdr:row>9</xdr:row>
      <xdr:rowOff>219075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0" y="206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200025</xdr:colOff>
      <xdr:row>9</xdr:row>
      <xdr:rowOff>28575</xdr:rowOff>
    </xdr:from>
    <xdr:to>
      <xdr:col>16</xdr:col>
      <xdr:colOff>123825</xdr:colOff>
      <xdr:row>9</xdr:row>
      <xdr:rowOff>219075</xdr:rowOff>
    </xdr:to>
    <xdr:pic>
      <xdr:nvPicPr>
        <xdr:cNvPr id="6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34100" y="2066925"/>
          <a:ext cx="266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247650</xdr:colOff>
      <xdr:row>9</xdr:row>
      <xdr:rowOff>28575</xdr:rowOff>
    </xdr:from>
    <xdr:to>
      <xdr:col>26</xdr:col>
      <xdr:colOff>66675</xdr:colOff>
      <xdr:row>9</xdr:row>
      <xdr:rowOff>219075</xdr:rowOff>
    </xdr:to>
    <xdr:pic>
      <xdr:nvPicPr>
        <xdr:cNvPr id="7" name="Picture 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63075" y="206692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228600</xdr:colOff>
      <xdr:row>9</xdr:row>
      <xdr:rowOff>28575</xdr:rowOff>
    </xdr:from>
    <xdr:to>
      <xdr:col>20</xdr:col>
      <xdr:colOff>85725</xdr:colOff>
      <xdr:row>9</xdr:row>
      <xdr:rowOff>219075</xdr:rowOff>
    </xdr:to>
    <xdr:pic>
      <xdr:nvPicPr>
        <xdr:cNvPr id="8" name="Picture 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39025" y="206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9</xdr:row>
      <xdr:rowOff>28575</xdr:rowOff>
    </xdr:from>
    <xdr:to>
      <xdr:col>10</xdr:col>
      <xdr:colOff>85725</xdr:colOff>
      <xdr:row>9</xdr:row>
      <xdr:rowOff>219075</xdr:rowOff>
    </xdr:to>
    <xdr:pic>
      <xdr:nvPicPr>
        <xdr:cNvPr id="9" name="Picture 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48150" y="206692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9</xdr:row>
      <xdr:rowOff>28575</xdr:rowOff>
    </xdr:from>
    <xdr:to>
      <xdr:col>22</xdr:col>
      <xdr:colOff>76200</xdr:colOff>
      <xdr:row>9</xdr:row>
      <xdr:rowOff>219075</xdr:rowOff>
    </xdr:to>
    <xdr:pic>
      <xdr:nvPicPr>
        <xdr:cNvPr id="10" name="Picture 5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67675" y="206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200025</xdr:colOff>
      <xdr:row>9</xdr:row>
      <xdr:rowOff>28575</xdr:rowOff>
    </xdr:from>
    <xdr:to>
      <xdr:col>24</xdr:col>
      <xdr:colOff>104775</xdr:colOff>
      <xdr:row>9</xdr:row>
      <xdr:rowOff>219075</xdr:rowOff>
    </xdr:to>
    <xdr:pic>
      <xdr:nvPicPr>
        <xdr:cNvPr id="11" name="Picture 5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77275" y="206692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238125</xdr:colOff>
      <xdr:row>9</xdr:row>
      <xdr:rowOff>38100</xdr:rowOff>
    </xdr:from>
    <xdr:to>
      <xdr:col>18</xdr:col>
      <xdr:colOff>76200</xdr:colOff>
      <xdr:row>9</xdr:row>
      <xdr:rowOff>219075</xdr:rowOff>
    </xdr:to>
    <xdr:pic>
      <xdr:nvPicPr>
        <xdr:cNvPr id="12" name="Picture 5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810375" y="20764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219075</xdr:colOff>
      <xdr:row>0</xdr:row>
      <xdr:rowOff>9525</xdr:rowOff>
    </xdr:from>
    <xdr:to>
      <xdr:col>16</xdr:col>
      <xdr:colOff>123825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95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9</xdr:row>
      <xdr:rowOff>28575</xdr:rowOff>
    </xdr:from>
    <xdr:to>
      <xdr:col>6</xdr:col>
      <xdr:colOff>57150</xdr:colOff>
      <xdr:row>9</xdr:row>
      <xdr:rowOff>209550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20669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9</xdr:row>
      <xdr:rowOff>28575</xdr:rowOff>
    </xdr:from>
    <xdr:to>
      <xdr:col>8</xdr:col>
      <xdr:colOff>85725</xdr:colOff>
      <xdr:row>9</xdr:row>
      <xdr:rowOff>219075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206692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9</xdr:row>
      <xdr:rowOff>28575</xdr:rowOff>
    </xdr:from>
    <xdr:to>
      <xdr:col>12</xdr:col>
      <xdr:colOff>76200</xdr:colOff>
      <xdr:row>9</xdr:row>
      <xdr:rowOff>219075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05375" y="20669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9</xdr:row>
      <xdr:rowOff>28575</xdr:rowOff>
    </xdr:from>
    <xdr:to>
      <xdr:col>14</xdr:col>
      <xdr:colOff>76200</xdr:colOff>
      <xdr:row>9</xdr:row>
      <xdr:rowOff>219075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34025" y="206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200025</xdr:colOff>
      <xdr:row>9</xdr:row>
      <xdr:rowOff>28575</xdr:rowOff>
    </xdr:from>
    <xdr:to>
      <xdr:col>16</xdr:col>
      <xdr:colOff>123825</xdr:colOff>
      <xdr:row>9</xdr:row>
      <xdr:rowOff>219075</xdr:rowOff>
    </xdr:to>
    <xdr:pic>
      <xdr:nvPicPr>
        <xdr:cNvPr id="6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43625" y="2066925"/>
          <a:ext cx="266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247650</xdr:colOff>
      <xdr:row>9</xdr:row>
      <xdr:rowOff>28575</xdr:rowOff>
    </xdr:from>
    <xdr:to>
      <xdr:col>26</xdr:col>
      <xdr:colOff>66675</xdr:colOff>
      <xdr:row>9</xdr:row>
      <xdr:rowOff>219075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82125" y="206692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228600</xdr:colOff>
      <xdr:row>9</xdr:row>
      <xdr:rowOff>28575</xdr:rowOff>
    </xdr:from>
    <xdr:to>
      <xdr:col>20</xdr:col>
      <xdr:colOff>76200</xdr:colOff>
      <xdr:row>9</xdr:row>
      <xdr:rowOff>219075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48550" y="206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9</xdr:row>
      <xdr:rowOff>28575</xdr:rowOff>
    </xdr:from>
    <xdr:to>
      <xdr:col>10</xdr:col>
      <xdr:colOff>85725</xdr:colOff>
      <xdr:row>9</xdr:row>
      <xdr:rowOff>219075</xdr:rowOff>
    </xdr:to>
    <xdr:pic>
      <xdr:nvPicPr>
        <xdr:cNvPr id="9" name="Picture 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57675" y="206692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9</xdr:row>
      <xdr:rowOff>28575</xdr:rowOff>
    </xdr:from>
    <xdr:to>
      <xdr:col>22</xdr:col>
      <xdr:colOff>76200</xdr:colOff>
      <xdr:row>9</xdr:row>
      <xdr:rowOff>219075</xdr:rowOff>
    </xdr:to>
    <xdr:pic>
      <xdr:nvPicPr>
        <xdr:cNvPr id="10" name="Picture 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86725" y="206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219075</xdr:colOff>
      <xdr:row>9</xdr:row>
      <xdr:rowOff>28575</xdr:rowOff>
    </xdr:from>
    <xdr:to>
      <xdr:col>24</xdr:col>
      <xdr:colOff>123825</xdr:colOff>
      <xdr:row>9</xdr:row>
      <xdr:rowOff>219075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15375" y="206692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238125</xdr:colOff>
      <xdr:row>9</xdr:row>
      <xdr:rowOff>38100</xdr:rowOff>
    </xdr:from>
    <xdr:to>
      <xdr:col>18</xdr:col>
      <xdr:colOff>76200</xdr:colOff>
      <xdr:row>9</xdr:row>
      <xdr:rowOff>219075</xdr:rowOff>
    </xdr:to>
    <xdr:pic>
      <xdr:nvPicPr>
        <xdr:cNvPr id="12" name="Picture 3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819900" y="20764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209550</xdr:colOff>
      <xdr:row>0</xdr:row>
      <xdr:rowOff>9525</xdr:rowOff>
    </xdr:from>
    <xdr:to>
      <xdr:col>16</xdr:col>
      <xdr:colOff>114300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9</xdr:row>
      <xdr:rowOff>28575</xdr:rowOff>
    </xdr:from>
    <xdr:to>
      <xdr:col>6</xdr:col>
      <xdr:colOff>66675</xdr:colOff>
      <xdr:row>9</xdr:row>
      <xdr:rowOff>209550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20669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9</xdr:row>
      <xdr:rowOff>28575</xdr:rowOff>
    </xdr:from>
    <xdr:to>
      <xdr:col>8</xdr:col>
      <xdr:colOff>95250</xdr:colOff>
      <xdr:row>9</xdr:row>
      <xdr:rowOff>219075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206692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9</xdr:row>
      <xdr:rowOff>28575</xdr:rowOff>
    </xdr:from>
    <xdr:to>
      <xdr:col>12</xdr:col>
      <xdr:colOff>85725</xdr:colOff>
      <xdr:row>9</xdr:row>
      <xdr:rowOff>219075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05375" y="20669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9</xdr:row>
      <xdr:rowOff>28575</xdr:rowOff>
    </xdr:from>
    <xdr:to>
      <xdr:col>14</xdr:col>
      <xdr:colOff>85725</xdr:colOff>
      <xdr:row>9</xdr:row>
      <xdr:rowOff>219075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34025" y="206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209550</xdr:colOff>
      <xdr:row>9</xdr:row>
      <xdr:rowOff>28575</xdr:rowOff>
    </xdr:from>
    <xdr:to>
      <xdr:col>16</xdr:col>
      <xdr:colOff>133350</xdr:colOff>
      <xdr:row>9</xdr:row>
      <xdr:rowOff>219075</xdr:rowOff>
    </xdr:to>
    <xdr:pic>
      <xdr:nvPicPr>
        <xdr:cNvPr id="6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43625" y="2066925"/>
          <a:ext cx="266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295275</xdr:colOff>
      <xdr:row>9</xdr:row>
      <xdr:rowOff>28575</xdr:rowOff>
    </xdr:from>
    <xdr:to>
      <xdr:col>26</xdr:col>
      <xdr:colOff>114300</xdr:colOff>
      <xdr:row>9</xdr:row>
      <xdr:rowOff>219075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82125" y="206692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276225</xdr:colOff>
      <xdr:row>9</xdr:row>
      <xdr:rowOff>28575</xdr:rowOff>
    </xdr:from>
    <xdr:to>
      <xdr:col>20</xdr:col>
      <xdr:colOff>123825</xdr:colOff>
      <xdr:row>9</xdr:row>
      <xdr:rowOff>219075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48550" y="206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9</xdr:row>
      <xdr:rowOff>28575</xdr:rowOff>
    </xdr:from>
    <xdr:to>
      <xdr:col>10</xdr:col>
      <xdr:colOff>95250</xdr:colOff>
      <xdr:row>9</xdr:row>
      <xdr:rowOff>219075</xdr:rowOff>
    </xdr:to>
    <xdr:pic>
      <xdr:nvPicPr>
        <xdr:cNvPr id="9" name="Picture 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57675" y="206692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276225</xdr:colOff>
      <xdr:row>9</xdr:row>
      <xdr:rowOff>28575</xdr:rowOff>
    </xdr:from>
    <xdr:to>
      <xdr:col>22</xdr:col>
      <xdr:colOff>123825</xdr:colOff>
      <xdr:row>9</xdr:row>
      <xdr:rowOff>219075</xdr:rowOff>
    </xdr:to>
    <xdr:pic>
      <xdr:nvPicPr>
        <xdr:cNvPr id="10" name="Picture 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86725" y="206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266700</xdr:colOff>
      <xdr:row>9</xdr:row>
      <xdr:rowOff>28575</xdr:rowOff>
    </xdr:from>
    <xdr:to>
      <xdr:col>24</xdr:col>
      <xdr:colOff>171450</xdr:colOff>
      <xdr:row>9</xdr:row>
      <xdr:rowOff>219075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15375" y="206692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9</xdr:row>
      <xdr:rowOff>38100</xdr:rowOff>
    </xdr:from>
    <xdr:to>
      <xdr:col>18</xdr:col>
      <xdr:colOff>123825</xdr:colOff>
      <xdr:row>9</xdr:row>
      <xdr:rowOff>219075</xdr:rowOff>
    </xdr:to>
    <xdr:pic>
      <xdr:nvPicPr>
        <xdr:cNvPr id="12" name="Picture 3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819900" y="20764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200025</xdr:colOff>
      <xdr:row>0</xdr:row>
      <xdr:rowOff>9525</xdr:rowOff>
    </xdr:from>
    <xdr:to>
      <xdr:col>16</xdr:col>
      <xdr:colOff>104775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95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9</xdr:row>
      <xdr:rowOff>28575</xdr:rowOff>
    </xdr:from>
    <xdr:to>
      <xdr:col>6</xdr:col>
      <xdr:colOff>57150</xdr:colOff>
      <xdr:row>9</xdr:row>
      <xdr:rowOff>209550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20669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9</xdr:row>
      <xdr:rowOff>28575</xdr:rowOff>
    </xdr:from>
    <xdr:to>
      <xdr:col>8</xdr:col>
      <xdr:colOff>85725</xdr:colOff>
      <xdr:row>9</xdr:row>
      <xdr:rowOff>219075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9025" y="206692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9</xdr:row>
      <xdr:rowOff>28575</xdr:rowOff>
    </xdr:from>
    <xdr:to>
      <xdr:col>12</xdr:col>
      <xdr:colOff>76200</xdr:colOff>
      <xdr:row>9</xdr:row>
      <xdr:rowOff>219075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14900" y="20669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9</xdr:row>
      <xdr:rowOff>28575</xdr:rowOff>
    </xdr:from>
    <xdr:to>
      <xdr:col>14</xdr:col>
      <xdr:colOff>76200</xdr:colOff>
      <xdr:row>9</xdr:row>
      <xdr:rowOff>219075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43550" y="206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200025</xdr:colOff>
      <xdr:row>9</xdr:row>
      <xdr:rowOff>28575</xdr:rowOff>
    </xdr:from>
    <xdr:to>
      <xdr:col>16</xdr:col>
      <xdr:colOff>123825</xdr:colOff>
      <xdr:row>9</xdr:row>
      <xdr:rowOff>219075</xdr:rowOff>
    </xdr:to>
    <xdr:pic>
      <xdr:nvPicPr>
        <xdr:cNvPr id="6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53150" y="2066925"/>
          <a:ext cx="266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285750</xdr:colOff>
      <xdr:row>9</xdr:row>
      <xdr:rowOff>28575</xdr:rowOff>
    </xdr:from>
    <xdr:to>
      <xdr:col>26</xdr:col>
      <xdr:colOff>104775</xdr:colOff>
      <xdr:row>9</xdr:row>
      <xdr:rowOff>219075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91650" y="206692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266700</xdr:colOff>
      <xdr:row>9</xdr:row>
      <xdr:rowOff>28575</xdr:rowOff>
    </xdr:from>
    <xdr:to>
      <xdr:col>20</xdr:col>
      <xdr:colOff>114300</xdr:colOff>
      <xdr:row>9</xdr:row>
      <xdr:rowOff>219075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58075" y="206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9</xdr:row>
      <xdr:rowOff>28575</xdr:rowOff>
    </xdr:from>
    <xdr:to>
      <xdr:col>10</xdr:col>
      <xdr:colOff>85725</xdr:colOff>
      <xdr:row>9</xdr:row>
      <xdr:rowOff>219075</xdr:rowOff>
    </xdr:to>
    <xdr:pic>
      <xdr:nvPicPr>
        <xdr:cNvPr id="9" name="Picture 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67200" y="206692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266700</xdr:colOff>
      <xdr:row>9</xdr:row>
      <xdr:rowOff>28575</xdr:rowOff>
    </xdr:from>
    <xdr:to>
      <xdr:col>22</xdr:col>
      <xdr:colOff>114300</xdr:colOff>
      <xdr:row>9</xdr:row>
      <xdr:rowOff>219075</xdr:rowOff>
    </xdr:to>
    <xdr:pic>
      <xdr:nvPicPr>
        <xdr:cNvPr id="10" name="Picture 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96250" y="206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257175</xdr:colOff>
      <xdr:row>9</xdr:row>
      <xdr:rowOff>28575</xdr:rowOff>
    </xdr:from>
    <xdr:to>
      <xdr:col>24</xdr:col>
      <xdr:colOff>161925</xdr:colOff>
      <xdr:row>9</xdr:row>
      <xdr:rowOff>219075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24900" y="206692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238125</xdr:colOff>
      <xdr:row>9</xdr:row>
      <xdr:rowOff>38100</xdr:rowOff>
    </xdr:from>
    <xdr:to>
      <xdr:col>18</xdr:col>
      <xdr:colOff>114300</xdr:colOff>
      <xdr:row>9</xdr:row>
      <xdr:rowOff>219075</xdr:rowOff>
    </xdr:to>
    <xdr:pic>
      <xdr:nvPicPr>
        <xdr:cNvPr id="12" name="Picture 3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829425" y="20764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219075</xdr:colOff>
      <xdr:row>0</xdr:row>
      <xdr:rowOff>9525</xdr:rowOff>
    </xdr:from>
    <xdr:to>
      <xdr:col>16</xdr:col>
      <xdr:colOff>123825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95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9</xdr:row>
      <xdr:rowOff>28575</xdr:rowOff>
    </xdr:from>
    <xdr:to>
      <xdr:col>6</xdr:col>
      <xdr:colOff>57150</xdr:colOff>
      <xdr:row>9</xdr:row>
      <xdr:rowOff>209550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1800" y="20669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9</xdr:row>
      <xdr:rowOff>28575</xdr:rowOff>
    </xdr:from>
    <xdr:to>
      <xdr:col>8</xdr:col>
      <xdr:colOff>85725</xdr:colOff>
      <xdr:row>9</xdr:row>
      <xdr:rowOff>219075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206692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9</xdr:row>
      <xdr:rowOff>28575</xdr:rowOff>
    </xdr:from>
    <xdr:to>
      <xdr:col>12</xdr:col>
      <xdr:colOff>76200</xdr:colOff>
      <xdr:row>9</xdr:row>
      <xdr:rowOff>219075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95850" y="20669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9</xdr:row>
      <xdr:rowOff>28575</xdr:rowOff>
    </xdr:from>
    <xdr:to>
      <xdr:col>14</xdr:col>
      <xdr:colOff>76200</xdr:colOff>
      <xdr:row>9</xdr:row>
      <xdr:rowOff>219075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0" y="206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200025</xdr:colOff>
      <xdr:row>9</xdr:row>
      <xdr:rowOff>28575</xdr:rowOff>
    </xdr:from>
    <xdr:to>
      <xdr:col>16</xdr:col>
      <xdr:colOff>123825</xdr:colOff>
      <xdr:row>9</xdr:row>
      <xdr:rowOff>219075</xdr:rowOff>
    </xdr:to>
    <xdr:pic>
      <xdr:nvPicPr>
        <xdr:cNvPr id="6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34100" y="2066925"/>
          <a:ext cx="266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285750</xdr:colOff>
      <xdr:row>9</xdr:row>
      <xdr:rowOff>28575</xdr:rowOff>
    </xdr:from>
    <xdr:to>
      <xdr:col>26</xdr:col>
      <xdr:colOff>104775</xdr:colOff>
      <xdr:row>9</xdr:row>
      <xdr:rowOff>219075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72600" y="206692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266700</xdr:colOff>
      <xdr:row>9</xdr:row>
      <xdr:rowOff>28575</xdr:rowOff>
    </xdr:from>
    <xdr:to>
      <xdr:col>20</xdr:col>
      <xdr:colOff>114300</xdr:colOff>
      <xdr:row>9</xdr:row>
      <xdr:rowOff>219075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39025" y="206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9</xdr:row>
      <xdr:rowOff>28575</xdr:rowOff>
    </xdr:from>
    <xdr:to>
      <xdr:col>10</xdr:col>
      <xdr:colOff>85725</xdr:colOff>
      <xdr:row>9</xdr:row>
      <xdr:rowOff>219075</xdr:rowOff>
    </xdr:to>
    <xdr:pic>
      <xdr:nvPicPr>
        <xdr:cNvPr id="9" name="Picture 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48150" y="206692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266700</xdr:colOff>
      <xdr:row>9</xdr:row>
      <xdr:rowOff>28575</xdr:rowOff>
    </xdr:from>
    <xdr:to>
      <xdr:col>22</xdr:col>
      <xdr:colOff>114300</xdr:colOff>
      <xdr:row>9</xdr:row>
      <xdr:rowOff>219075</xdr:rowOff>
    </xdr:to>
    <xdr:pic>
      <xdr:nvPicPr>
        <xdr:cNvPr id="10" name="Picture 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77200" y="206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257175</xdr:colOff>
      <xdr:row>9</xdr:row>
      <xdr:rowOff>28575</xdr:rowOff>
    </xdr:from>
    <xdr:to>
      <xdr:col>24</xdr:col>
      <xdr:colOff>161925</xdr:colOff>
      <xdr:row>9</xdr:row>
      <xdr:rowOff>219075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05850" y="206692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238125</xdr:colOff>
      <xdr:row>9</xdr:row>
      <xdr:rowOff>38100</xdr:rowOff>
    </xdr:from>
    <xdr:to>
      <xdr:col>18</xdr:col>
      <xdr:colOff>114300</xdr:colOff>
      <xdr:row>9</xdr:row>
      <xdr:rowOff>219075</xdr:rowOff>
    </xdr:to>
    <xdr:pic>
      <xdr:nvPicPr>
        <xdr:cNvPr id="12" name="Picture 3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810375" y="20764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219075</xdr:colOff>
      <xdr:row>0</xdr:row>
      <xdr:rowOff>9525</xdr:rowOff>
    </xdr:from>
    <xdr:to>
      <xdr:col>16</xdr:col>
      <xdr:colOff>123825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95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9</xdr:row>
      <xdr:rowOff>28575</xdr:rowOff>
    </xdr:from>
    <xdr:to>
      <xdr:col>6</xdr:col>
      <xdr:colOff>57150</xdr:colOff>
      <xdr:row>9</xdr:row>
      <xdr:rowOff>209550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20669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9</xdr:row>
      <xdr:rowOff>28575</xdr:rowOff>
    </xdr:from>
    <xdr:to>
      <xdr:col>8</xdr:col>
      <xdr:colOff>85725</xdr:colOff>
      <xdr:row>9</xdr:row>
      <xdr:rowOff>219075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206692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9</xdr:row>
      <xdr:rowOff>28575</xdr:rowOff>
    </xdr:from>
    <xdr:to>
      <xdr:col>12</xdr:col>
      <xdr:colOff>76200</xdr:colOff>
      <xdr:row>9</xdr:row>
      <xdr:rowOff>219075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05375" y="20669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9</xdr:row>
      <xdr:rowOff>28575</xdr:rowOff>
    </xdr:from>
    <xdr:to>
      <xdr:col>14</xdr:col>
      <xdr:colOff>76200</xdr:colOff>
      <xdr:row>9</xdr:row>
      <xdr:rowOff>219075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34025" y="206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200025</xdr:colOff>
      <xdr:row>9</xdr:row>
      <xdr:rowOff>28575</xdr:rowOff>
    </xdr:from>
    <xdr:to>
      <xdr:col>16</xdr:col>
      <xdr:colOff>123825</xdr:colOff>
      <xdr:row>9</xdr:row>
      <xdr:rowOff>219075</xdr:rowOff>
    </xdr:to>
    <xdr:pic>
      <xdr:nvPicPr>
        <xdr:cNvPr id="6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43625" y="2066925"/>
          <a:ext cx="266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285750</xdr:colOff>
      <xdr:row>9</xdr:row>
      <xdr:rowOff>28575</xdr:rowOff>
    </xdr:from>
    <xdr:to>
      <xdr:col>26</xdr:col>
      <xdr:colOff>104775</xdr:colOff>
      <xdr:row>9</xdr:row>
      <xdr:rowOff>219075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82125" y="206692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266700</xdr:colOff>
      <xdr:row>9</xdr:row>
      <xdr:rowOff>28575</xdr:rowOff>
    </xdr:from>
    <xdr:to>
      <xdr:col>20</xdr:col>
      <xdr:colOff>114300</xdr:colOff>
      <xdr:row>9</xdr:row>
      <xdr:rowOff>219075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48550" y="206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9</xdr:row>
      <xdr:rowOff>28575</xdr:rowOff>
    </xdr:from>
    <xdr:to>
      <xdr:col>10</xdr:col>
      <xdr:colOff>85725</xdr:colOff>
      <xdr:row>9</xdr:row>
      <xdr:rowOff>219075</xdr:rowOff>
    </xdr:to>
    <xdr:pic>
      <xdr:nvPicPr>
        <xdr:cNvPr id="9" name="Picture 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57675" y="206692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266700</xdr:colOff>
      <xdr:row>9</xdr:row>
      <xdr:rowOff>28575</xdr:rowOff>
    </xdr:from>
    <xdr:to>
      <xdr:col>22</xdr:col>
      <xdr:colOff>114300</xdr:colOff>
      <xdr:row>9</xdr:row>
      <xdr:rowOff>219075</xdr:rowOff>
    </xdr:to>
    <xdr:pic>
      <xdr:nvPicPr>
        <xdr:cNvPr id="10" name="Picture 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86725" y="206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257175</xdr:colOff>
      <xdr:row>9</xdr:row>
      <xdr:rowOff>28575</xdr:rowOff>
    </xdr:from>
    <xdr:to>
      <xdr:col>24</xdr:col>
      <xdr:colOff>161925</xdr:colOff>
      <xdr:row>9</xdr:row>
      <xdr:rowOff>219075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15375" y="206692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238125</xdr:colOff>
      <xdr:row>9</xdr:row>
      <xdr:rowOff>38100</xdr:rowOff>
    </xdr:from>
    <xdr:to>
      <xdr:col>18</xdr:col>
      <xdr:colOff>114300</xdr:colOff>
      <xdr:row>9</xdr:row>
      <xdr:rowOff>219075</xdr:rowOff>
    </xdr:to>
    <xdr:pic>
      <xdr:nvPicPr>
        <xdr:cNvPr id="12" name="Picture 3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819900" y="20764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219075</xdr:colOff>
      <xdr:row>0</xdr:row>
      <xdr:rowOff>9525</xdr:rowOff>
    </xdr:from>
    <xdr:to>
      <xdr:col>16</xdr:col>
      <xdr:colOff>123825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95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9</xdr:row>
      <xdr:rowOff>28575</xdr:rowOff>
    </xdr:from>
    <xdr:to>
      <xdr:col>6</xdr:col>
      <xdr:colOff>57150</xdr:colOff>
      <xdr:row>9</xdr:row>
      <xdr:rowOff>209550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20669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9</xdr:row>
      <xdr:rowOff>28575</xdr:rowOff>
    </xdr:from>
    <xdr:to>
      <xdr:col>8</xdr:col>
      <xdr:colOff>85725</xdr:colOff>
      <xdr:row>9</xdr:row>
      <xdr:rowOff>219075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206692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9</xdr:row>
      <xdr:rowOff>28575</xdr:rowOff>
    </xdr:from>
    <xdr:to>
      <xdr:col>12</xdr:col>
      <xdr:colOff>76200</xdr:colOff>
      <xdr:row>9</xdr:row>
      <xdr:rowOff>219075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05375" y="20669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9</xdr:row>
      <xdr:rowOff>28575</xdr:rowOff>
    </xdr:from>
    <xdr:to>
      <xdr:col>14</xdr:col>
      <xdr:colOff>76200</xdr:colOff>
      <xdr:row>9</xdr:row>
      <xdr:rowOff>219075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34025" y="206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200025</xdr:colOff>
      <xdr:row>9</xdr:row>
      <xdr:rowOff>28575</xdr:rowOff>
    </xdr:from>
    <xdr:to>
      <xdr:col>16</xdr:col>
      <xdr:colOff>123825</xdr:colOff>
      <xdr:row>9</xdr:row>
      <xdr:rowOff>219075</xdr:rowOff>
    </xdr:to>
    <xdr:pic>
      <xdr:nvPicPr>
        <xdr:cNvPr id="6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43625" y="2066925"/>
          <a:ext cx="266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285750</xdr:colOff>
      <xdr:row>9</xdr:row>
      <xdr:rowOff>28575</xdr:rowOff>
    </xdr:from>
    <xdr:to>
      <xdr:col>26</xdr:col>
      <xdr:colOff>104775</xdr:colOff>
      <xdr:row>9</xdr:row>
      <xdr:rowOff>219075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82125" y="206692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266700</xdr:colOff>
      <xdr:row>9</xdr:row>
      <xdr:rowOff>28575</xdr:rowOff>
    </xdr:from>
    <xdr:to>
      <xdr:col>20</xdr:col>
      <xdr:colOff>114300</xdr:colOff>
      <xdr:row>9</xdr:row>
      <xdr:rowOff>219075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48550" y="206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9</xdr:row>
      <xdr:rowOff>28575</xdr:rowOff>
    </xdr:from>
    <xdr:to>
      <xdr:col>10</xdr:col>
      <xdr:colOff>85725</xdr:colOff>
      <xdr:row>9</xdr:row>
      <xdr:rowOff>219075</xdr:rowOff>
    </xdr:to>
    <xdr:pic>
      <xdr:nvPicPr>
        <xdr:cNvPr id="9" name="Picture 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57675" y="206692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266700</xdr:colOff>
      <xdr:row>9</xdr:row>
      <xdr:rowOff>28575</xdr:rowOff>
    </xdr:from>
    <xdr:to>
      <xdr:col>22</xdr:col>
      <xdr:colOff>114300</xdr:colOff>
      <xdr:row>9</xdr:row>
      <xdr:rowOff>219075</xdr:rowOff>
    </xdr:to>
    <xdr:pic>
      <xdr:nvPicPr>
        <xdr:cNvPr id="10" name="Picture 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86725" y="206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257175</xdr:colOff>
      <xdr:row>9</xdr:row>
      <xdr:rowOff>28575</xdr:rowOff>
    </xdr:from>
    <xdr:to>
      <xdr:col>24</xdr:col>
      <xdr:colOff>161925</xdr:colOff>
      <xdr:row>9</xdr:row>
      <xdr:rowOff>219075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15375" y="206692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238125</xdr:colOff>
      <xdr:row>9</xdr:row>
      <xdr:rowOff>38100</xdr:rowOff>
    </xdr:from>
    <xdr:to>
      <xdr:col>18</xdr:col>
      <xdr:colOff>114300</xdr:colOff>
      <xdr:row>9</xdr:row>
      <xdr:rowOff>219075</xdr:rowOff>
    </xdr:to>
    <xdr:pic>
      <xdr:nvPicPr>
        <xdr:cNvPr id="12" name="Picture 3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819900" y="20764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152400</xdr:colOff>
      <xdr:row>0</xdr:row>
      <xdr:rowOff>9525</xdr:rowOff>
    </xdr:from>
    <xdr:to>
      <xdr:col>15</xdr:col>
      <xdr:colOff>57150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95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9</xdr:row>
      <xdr:rowOff>28575</xdr:rowOff>
    </xdr:from>
    <xdr:to>
      <xdr:col>6</xdr:col>
      <xdr:colOff>57150</xdr:colOff>
      <xdr:row>9</xdr:row>
      <xdr:rowOff>209550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20669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9</xdr:row>
      <xdr:rowOff>28575</xdr:rowOff>
    </xdr:from>
    <xdr:to>
      <xdr:col>8</xdr:col>
      <xdr:colOff>85725</xdr:colOff>
      <xdr:row>9</xdr:row>
      <xdr:rowOff>219075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206692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9</xdr:row>
      <xdr:rowOff>28575</xdr:rowOff>
    </xdr:from>
    <xdr:to>
      <xdr:col>12</xdr:col>
      <xdr:colOff>76200</xdr:colOff>
      <xdr:row>9</xdr:row>
      <xdr:rowOff>219075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05375" y="20669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9</xdr:row>
      <xdr:rowOff>28575</xdr:rowOff>
    </xdr:from>
    <xdr:to>
      <xdr:col>14</xdr:col>
      <xdr:colOff>76200</xdr:colOff>
      <xdr:row>9</xdr:row>
      <xdr:rowOff>219075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34025" y="206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200025</xdr:colOff>
      <xdr:row>9</xdr:row>
      <xdr:rowOff>28575</xdr:rowOff>
    </xdr:from>
    <xdr:to>
      <xdr:col>16</xdr:col>
      <xdr:colOff>123825</xdr:colOff>
      <xdr:row>9</xdr:row>
      <xdr:rowOff>219075</xdr:rowOff>
    </xdr:to>
    <xdr:pic>
      <xdr:nvPicPr>
        <xdr:cNvPr id="6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43625" y="2066925"/>
          <a:ext cx="266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285750</xdr:colOff>
      <xdr:row>9</xdr:row>
      <xdr:rowOff>28575</xdr:rowOff>
    </xdr:from>
    <xdr:to>
      <xdr:col>26</xdr:col>
      <xdr:colOff>104775</xdr:colOff>
      <xdr:row>9</xdr:row>
      <xdr:rowOff>219075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82125" y="206692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266700</xdr:colOff>
      <xdr:row>9</xdr:row>
      <xdr:rowOff>28575</xdr:rowOff>
    </xdr:from>
    <xdr:to>
      <xdr:col>20</xdr:col>
      <xdr:colOff>114300</xdr:colOff>
      <xdr:row>9</xdr:row>
      <xdr:rowOff>219075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48550" y="206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9</xdr:row>
      <xdr:rowOff>28575</xdr:rowOff>
    </xdr:from>
    <xdr:to>
      <xdr:col>10</xdr:col>
      <xdr:colOff>85725</xdr:colOff>
      <xdr:row>9</xdr:row>
      <xdr:rowOff>219075</xdr:rowOff>
    </xdr:to>
    <xdr:pic>
      <xdr:nvPicPr>
        <xdr:cNvPr id="9" name="Picture 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57675" y="206692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266700</xdr:colOff>
      <xdr:row>9</xdr:row>
      <xdr:rowOff>28575</xdr:rowOff>
    </xdr:from>
    <xdr:to>
      <xdr:col>22</xdr:col>
      <xdr:colOff>114300</xdr:colOff>
      <xdr:row>9</xdr:row>
      <xdr:rowOff>219075</xdr:rowOff>
    </xdr:to>
    <xdr:pic>
      <xdr:nvPicPr>
        <xdr:cNvPr id="10" name="Picture 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86725" y="206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257175</xdr:colOff>
      <xdr:row>9</xdr:row>
      <xdr:rowOff>28575</xdr:rowOff>
    </xdr:from>
    <xdr:to>
      <xdr:col>24</xdr:col>
      <xdr:colOff>161925</xdr:colOff>
      <xdr:row>9</xdr:row>
      <xdr:rowOff>219075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15375" y="206692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238125</xdr:colOff>
      <xdr:row>9</xdr:row>
      <xdr:rowOff>38100</xdr:rowOff>
    </xdr:from>
    <xdr:to>
      <xdr:col>18</xdr:col>
      <xdr:colOff>114300</xdr:colOff>
      <xdr:row>9</xdr:row>
      <xdr:rowOff>219075</xdr:rowOff>
    </xdr:to>
    <xdr:pic>
      <xdr:nvPicPr>
        <xdr:cNvPr id="12" name="Picture 3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819900" y="20764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200025</xdr:colOff>
      <xdr:row>0</xdr:row>
      <xdr:rowOff>9525</xdr:rowOff>
    </xdr:from>
    <xdr:to>
      <xdr:col>16</xdr:col>
      <xdr:colOff>104775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95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9</xdr:row>
      <xdr:rowOff>28575</xdr:rowOff>
    </xdr:from>
    <xdr:to>
      <xdr:col>6</xdr:col>
      <xdr:colOff>57150</xdr:colOff>
      <xdr:row>9</xdr:row>
      <xdr:rowOff>209550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20669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9</xdr:row>
      <xdr:rowOff>28575</xdr:rowOff>
    </xdr:from>
    <xdr:to>
      <xdr:col>8</xdr:col>
      <xdr:colOff>85725</xdr:colOff>
      <xdr:row>9</xdr:row>
      <xdr:rowOff>219075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9025" y="206692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9</xdr:row>
      <xdr:rowOff>28575</xdr:rowOff>
    </xdr:from>
    <xdr:to>
      <xdr:col>12</xdr:col>
      <xdr:colOff>76200</xdr:colOff>
      <xdr:row>9</xdr:row>
      <xdr:rowOff>219075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14900" y="20669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9</xdr:row>
      <xdr:rowOff>28575</xdr:rowOff>
    </xdr:from>
    <xdr:to>
      <xdr:col>14</xdr:col>
      <xdr:colOff>76200</xdr:colOff>
      <xdr:row>9</xdr:row>
      <xdr:rowOff>219075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43550" y="206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200025</xdr:colOff>
      <xdr:row>9</xdr:row>
      <xdr:rowOff>28575</xdr:rowOff>
    </xdr:from>
    <xdr:to>
      <xdr:col>16</xdr:col>
      <xdr:colOff>123825</xdr:colOff>
      <xdr:row>9</xdr:row>
      <xdr:rowOff>219075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53150" y="2066925"/>
          <a:ext cx="266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285750</xdr:colOff>
      <xdr:row>9</xdr:row>
      <xdr:rowOff>28575</xdr:rowOff>
    </xdr:from>
    <xdr:to>
      <xdr:col>26</xdr:col>
      <xdr:colOff>104775</xdr:colOff>
      <xdr:row>9</xdr:row>
      <xdr:rowOff>219075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91650" y="206692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266700</xdr:colOff>
      <xdr:row>9</xdr:row>
      <xdr:rowOff>28575</xdr:rowOff>
    </xdr:from>
    <xdr:to>
      <xdr:col>20</xdr:col>
      <xdr:colOff>114300</xdr:colOff>
      <xdr:row>9</xdr:row>
      <xdr:rowOff>219075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58075" y="206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9</xdr:row>
      <xdr:rowOff>28575</xdr:rowOff>
    </xdr:from>
    <xdr:to>
      <xdr:col>10</xdr:col>
      <xdr:colOff>85725</xdr:colOff>
      <xdr:row>9</xdr:row>
      <xdr:rowOff>219075</xdr:rowOff>
    </xdr:to>
    <xdr:pic>
      <xdr:nvPicPr>
        <xdr:cNvPr id="9" name="Picture 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67200" y="206692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266700</xdr:colOff>
      <xdr:row>9</xdr:row>
      <xdr:rowOff>28575</xdr:rowOff>
    </xdr:from>
    <xdr:to>
      <xdr:col>22</xdr:col>
      <xdr:colOff>114300</xdr:colOff>
      <xdr:row>9</xdr:row>
      <xdr:rowOff>219075</xdr:rowOff>
    </xdr:to>
    <xdr:pic>
      <xdr:nvPicPr>
        <xdr:cNvPr id="10" name="Picture 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96250" y="2066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257175</xdr:colOff>
      <xdr:row>9</xdr:row>
      <xdr:rowOff>28575</xdr:rowOff>
    </xdr:from>
    <xdr:to>
      <xdr:col>24</xdr:col>
      <xdr:colOff>161925</xdr:colOff>
      <xdr:row>9</xdr:row>
      <xdr:rowOff>219075</xdr:rowOff>
    </xdr:to>
    <xdr:pic>
      <xdr:nvPicPr>
        <xdr:cNvPr id="11" name="Picture 3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24900" y="206692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238125</xdr:colOff>
      <xdr:row>9</xdr:row>
      <xdr:rowOff>38100</xdr:rowOff>
    </xdr:from>
    <xdr:to>
      <xdr:col>18</xdr:col>
      <xdr:colOff>114300</xdr:colOff>
      <xdr:row>9</xdr:row>
      <xdr:rowOff>219075</xdr:rowOff>
    </xdr:to>
    <xdr:pic>
      <xdr:nvPicPr>
        <xdr:cNvPr id="12" name="Picture 3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829425" y="20764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zoomScale="75" zoomScaleNormal="75" workbookViewId="0" topLeftCell="D14">
      <selection activeCell="D31" sqref="D31"/>
    </sheetView>
  </sheetViews>
  <sheetFormatPr defaultColWidth="11.421875" defaultRowHeight="12.75"/>
  <cols>
    <col min="1" max="1" width="10.140625" style="1" customWidth="1"/>
    <col min="2" max="2" width="12.7109375" style="1" customWidth="1"/>
    <col min="3" max="3" width="7.421875" style="4" customWidth="1"/>
    <col min="4" max="4" width="5.28125" style="1" customWidth="1"/>
    <col min="5" max="5" width="5.7109375" style="7" customWidth="1"/>
    <col min="6" max="6" width="5.140625" style="7" customWidth="1"/>
    <col min="7" max="7" width="4.421875" style="16" customWidth="1"/>
    <col min="8" max="8" width="5.140625" style="7" customWidth="1"/>
    <col min="9" max="9" width="4.421875" style="16" customWidth="1"/>
    <col min="10" max="10" width="5.00390625" style="7" customWidth="1"/>
    <col min="11" max="11" width="4.421875" style="16" customWidth="1"/>
    <col min="12" max="12" width="5.140625" style="7" customWidth="1"/>
    <col min="13" max="13" width="4.421875" style="16" customWidth="1"/>
    <col min="14" max="14" width="5.140625" style="7" customWidth="1"/>
    <col min="15" max="15" width="4.421875" style="16" customWidth="1"/>
    <col min="16" max="16" width="5.140625" style="7" customWidth="1"/>
    <col min="17" max="17" width="4.421875" style="16" customWidth="1"/>
    <col min="18" max="18" width="5.140625" style="16" customWidth="1"/>
    <col min="19" max="19" width="4.421875" style="16" customWidth="1"/>
    <col min="20" max="20" width="5.00390625" style="16" customWidth="1"/>
    <col min="21" max="21" width="4.421875" style="16" customWidth="1"/>
    <col min="22" max="22" width="5.140625" style="16" customWidth="1"/>
    <col min="23" max="23" width="4.421875" style="16" customWidth="1"/>
    <col min="24" max="24" width="5.140625" style="16" customWidth="1"/>
    <col min="25" max="25" width="4.421875" style="16" customWidth="1"/>
    <col min="26" max="26" width="5.140625" style="7" customWidth="1"/>
    <col min="27" max="27" width="4.421875" style="16" customWidth="1"/>
    <col min="28" max="28" width="5.00390625" style="11" customWidth="1"/>
    <col min="29" max="29" width="3.421875" style="11" customWidth="1"/>
    <col min="30" max="30" width="4.28125" style="8" customWidth="1"/>
    <col min="31" max="31" width="3.57421875" style="16" customWidth="1"/>
    <col min="32" max="32" width="6.421875" style="8" customWidth="1"/>
    <col min="33" max="33" width="7.28125" style="20" customWidth="1"/>
    <col min="34" max="34" width="7.28125" style="15" customWidth="1"/>
    <col min="35" max="38" width="11.421875" style="15" customWidth="1"/>
  </cols>
  <sheetData>
    <row r="1" spans="1:34" ht="39.7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</row>
    <row r="2" spans="1:34" ht="18">
      <c r="A2" s="166" t="s">
        <v>11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34" ht="12.75">
      <c r="A3" s="167" t="s">
        <v>12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</row>
    <row r="4" spans="1:34" ht="12.75">
      <c r="A4" s="168" t="s">
        <v>13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</row>
    <row r="5" spans="1:34" ht="12.7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</row>
    <row r="6" spans="1:34" ht="25.5" customHeight="1">
      <c r="A6" s="169" t="s">
        <v>52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</row>
    <row r="7" spans="1:34" ht="13.5" customHeight="1">
      <c r="A7" s="170" t="s">
        <v>61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</row>
    <row r="8" spans="1:34" ht="13.5" thickBo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</row>
    <row r="9" spans="1:38" s="17" customFormat="1" ht="12" customHeight="1" thickBot="1" thickTop="1">
      <c r="A9" s="138" t="s">
        <v>26</v>
      </c>
      <c r="B9" s="139"/>
      <c r="C9" s="153" t="s">
        <v>2</v>
      </c>
      <c r="D9" s="158" t="s">
        <v>3</v>
      </c>
      <c r="E9" s="149" t="s">
        <v>17</v>
      </c>
      <c r="F9" s="161" t="s">
        <v>20</v>
      </c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54" t="s">
        <v>21</v>
      </c>
      <c r="AC9" s="155"/>
      <c r="AD9" s="172" t="s">
        <v>18</v>
      </c>
      <c r="AE9" s="173"/>
      <c r="AF9" s="149" t="s">
        <v>19</v>
      </c>
      <c r="AG9" s="150" t="s">
        <v>45</v>
      </c>
      <c r="AH9" s="162" t="s">
        <v>49</v>
      </c>
      <c r="AI9" s="18"/>
      <c r="AJ9" s="18"/>
      <c r="AK9" s="18"/>
      <c r="AL9" s="18"/>
    </row>
    <row r="10" spans="1:34" s="19" customFormat="1" ht="18.75" customHeight="1" thickBot="1" thickTop="1">
      <c r="A10" s="140"/>
      <c r="B10" s="148"/>
      <c r="C10" s="153"/>
      <c r="D10" s="158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59"/>
      <c r="S10" s="160"/>
      <c r="T10" s="159"/>
      <c r="U10" s="160"/>
      <c r="V10" s="159"/>
      <c r="W10" s="160"/>
      <c r="X10" s="159"/>
      <c r="Y10" s="160"/>
      <c r="Z10" s="149"/>
      <c r="AA10" s="149"/>
      <c r="AB10" s="156"/>
      <c r="AC10" s="157"/>
      <c r="AD10" s="174"/>
      <c r="AE10" s="175"/>
      <c r="AF10" s="149"/>
      <c r="AG10" s="151"/>
      <c r="AH10" s="163"/>
    </row>
    <row r="11" spans="1:34" s="19" customFormat="1" ht="12.75" customHeight="1" thickBot="1" thickTop="1">
      <c r="A11" s="89" t="s">
        <v>27</v>
      </c>
      <c r="B11" s="89" t="s">
        <v>28</v>
      </c>
      <c r="C11" s="153"/>
      <c r="D11" s="158"/>
      <c r="E11" s="149"/>
      <c r="F11" s="87" t="s">
        <v>15</v>
      </c>
      <c r="G11" s="90" t="s">
        <v>16</v>
      </c>
      <c r="H11" s="87" t="s">
        <v>15</v>
      </c>
      <c r="I11" s="90" t="s">
        <v>16</v>
      </c>
      <c r="J11" s="87" t="s">
        <v>15</v>
      </c>
      <c r="K11" s="90" t="s">
        <v>16</v>
      </c>
      <c r="L11" s="87" t="s">
        <v>15</v>
      </c>
      <c r="M11" s="90" t="s">
        <v>16</v>
      </c>
      <c r="N11" s="87" t="s">
        <v>15</v>
      </c>
      <c r="O11" s="90" t="s">
        <v>16</v>
      </c>
      <c r="P11" s="87" t="s">
        <v>15</v>
      </c>
      <c r="Q11" s="90" t="s">
        <v>16</v>
      </c>
      <c r="R11" s="87" t="s">
        <v>15</v>
      </c>
      <c r="S11" s="90" t="s">
        <v>16</v>
      </c>
      <c r="T11" s="87" t="s">
        <v>15</v>
      </c>
      <c r="U11" s="90" t="s">
        <v>16</v>
      </c>
      <c r="V11" s="87" t="s">
        <v>15</v>
      </c>
      <c r="W11" s="90" t="s">
        <v>16</v>
      </c>
      <c r="X11" s="87" t="s">
        <v>15</v>
      </c>
      <c r="Y11" s="90" t="s">
        <v>16</v>
      </c>
      <c r="Z11" s="87" t="s">
        <v>15</v>
      </c>
      <c r="AA11" s="90" t="s">
        <v>16</v>
      </c>
      <c r="AB11" s="88" t="s">
        <v>22</v>
      </c>
      <c r="AC11" s="91" t="s">
        <v>16</v>
      </c>
      <c r="AD11" s="87" t="s">
        <v>22</v>
      </c>
      <c r="AE11" s="91" t="s">
        <v>16</v>
      </c>
      <c r="AF11" s="149"/>
      <c r="AG11" s="152"/>
      <c r="AH11" s="164"/>
    </row>
    <row r="12" spans="1:38" s="2" customFormat="1" ht="7.5" customHeight="1" thickBot="1" thickTop="1">
      <c r="A12" s="1"/>
      <c r="B12" s="1"/>
      <c r="C12" s="4"/>
      <c r="D12" s="1"/>
      <c r="E12" s="7"/>
      <c r="F12" s="7"/>
      <c r="G12" s="16"/>
      <c r="H12" s="7"/>
      <c r="I12" s="16"/>
      <c r="J12" s="7"/>
      <c r="K12" s="16"/>
      <c r="L12" s="7"/>
      <c r="M12" s="16"/>
      <c r="N12" s="7"/>
      <c r="O12" s="16"/>
      <c r="P12" s="7"/>
      <c r="Q12" s="16"/>
      <c r="R12" s="16"/>
      <c r="S12" s="16"/>
      <c r="T12" s="16"/>
      <c r="U12" s="16"/>
      <c r="V12" s="16"/>
      <c r="W12" s="16"/>
      <c r="X12" s="16"/>
      <c r="Y12" s="16"/>
      <c r="Z12" s="7"/>
      <c r="AA12" s="16"/>
      <c r="AB12" s="10"/>
      <c r="AC12" s="10"/>
      <c r="AD12" s="9"/>
      <c r="AE12" s="16"/>
      <c r="AF12" s="9"/>
      <c r="AG12" s="21"/>
      <c r="AH12" s="12"/>
      <c r="AI12" s="12"/>
      <c r="AJ12" s="12"/>
      <c r="AK12" s="12"/>
      <c r="AL12" s="12"/>
    </row>
    <row r="13" spans="1:34" ht="13.5" thickTop="1">
      <c r="A13" s="142" t="s">
        <v>4</v>
      </c>
      <c r="B13" s="145" t="s">
        <v>32</v>
      </c>
      <c r="C13" s="33">
        <v>139</v>
      </c>
      <c r="D13" s="34" t="s">
        <v>5</v>
      </c>
      <c r="E13" s="35">
        <v>737</v>
      </c>
      <c r="F13" s="36">
        <v>140</v>
      </c>
      <c r="G13" s="37">
        <f aca="true" t="shared" si="0" ref="G13:G20">F13/AF13*100</f>
        <v>31.890660592255127</v>
      </c>
      <c r="H13" s="38">
        <v>170</v>
      </c>
      <c r="I13" s="37">
        <f aca="true" t="shared" si="1" ref="I13:I20">H13/AF13*100</f>
        <v>38.724373576309794</v>
      </c>
      <c r="J13" s="36">
        <v>4</v>
      </c>
      <c r="K13" s="37">
        <f aca="true" t="shared" si="2" ref="K13:K20">J13/AF13*100</f>
        <v>0.9111617312072893</v>
      </c>
      <c r="L13" s="36">
        <v>0</v>
      </c>
      <c r="M13" s="37">
        <f aca="true" t="shared" si="3" ref="M13:M20">L13/AF13*100</f>
        <v>0</v>
      </c>
      <c r="N13" s="36">
        <v>0</v>
      </c>
      <c r="O13" s="37">
        <f aca="true" t="shared" si="4" ref="O13:O20">N13/AF13*100</f>
        <v>0</v>
      </c>
      <c r="P13" s="36">
        <v>91</v>
      </c>
      <c r="Q13" s="37">
        <f aca="true" t="shared" si="5" ref="Q13:Q20">P13/AF13*100</f>
        <v>20.72892938496583</v>
      </c>
      <c r="R13" s="79">
        <v>0</v>
      </c>
      <c r="S13" s="37">
        <f>R13/AF13*100</f>
        <v>0</v>
      </c>
      <c r="T13" s="59">
        <v>1</v>
      </c>
      <c r="U13" s="37">
        <f aca="true" t="shared" si="6" ref="U13:U20">T13/AF13*100</f>
        <v>0.22779043280182232</v>
      </c>
      <c r="V13" s="59">
        <v>0</v>
      </c>
      <c r="W13" s="37">
        <f aca="true" t="shared" si="7" ref="W13:W20">V13/AF13*100</f>
        <v>0</v>
      </c>
      <c r="X13" s="59">
        <v>0</v>
      </c>
      <c r="Y13" s="37">
        <f aca="true" t="shared" si="8" ref="Y13:Y20">X13/AF13*100</f>
        <v>0</v>
      </c>
      <c r="Z13" s="36">
        <v>0</v>
      </c>
      <c r="AA13" s="37">
        <f aca="true" t="shared" si="9" ref="AA13:AA20">Z13/AF13*100</f>
        <v>0</v>
      </c>
      <c r="AB13" s="39">
        <f aca="true" t="shared" si="10" ref="AB13:AB20">F13+H13+J13+L13+N13+P13+T13+V13+X13+Z13</f>
        <v>406</v>
      </c>
      <c r="AC13" s="37">
        <f aca="true" t="shared" si="11" ref="AC13:AC20">AB13/AF13*100</f>
        <v>92.48291571753985</v>
      </c>
      <c r="AD13" s="36">
        <v>33</v>
      </c>
      <c r="AE13" s="40">
        <f aca="true" t="shared" si="12" ref="AE13:AE20">AD13/AF13*100</f>
        <v>7.517084282460136</v>
      </c>
      <c r="AF13" s="39">
        <f>AB13+AD13</f>
        <v>439</v>
      </c>
      <c r="AG13" s="103">
        <f aca="true" t="shared" si="13" ref="AG13:AG20">AF13/E13*100</f>
        <v>59.56580732700135</v>
      </c>
      <c r="AH13" s="101">
        <f aca="true" t="shared" si="14" ref="AH13:AH20">AG13-100</f>
        <v>-40.43419267299865</v>
      </c>
    </row>
    <row r="14" spans="1:34" ht="12.75">
      <c r="A14" s="143"/>
      <c r="B14" s="146"/>
      <c r="C14" s="5">
        <v>139</v>
      </c>
      <c r="D14" s="3" t="s">
        <v>6</v>
      </c>
      <c r="E14" s="6">
        <v>737</v>
      </c>
      <c r="F14" s="22">
        <v>147</v>
      </c>
      <c r="G14" s="23">
        <f t="shared" si="0"/>
        <v>35.853658536585364</v>
      </c>
      <c r="H14" s="24">
        <v>123</v>
      </c>
      <c r="I14" s="23">
        <f t="shared" si="1"/>
        <v>30</v>
      </c>
      <c r="J14" s="22">
        <v>2</v>
      </c>
      <c r="K14" s="23">
        <f t="shared" si="2"/>
        <v>0.4878048780487805</v>
      </c>
      <c r="L14" s="22">
        <v>0</v>
      </c>
      <c r="M14" s="23">
        <f t="shared" si="3"/>
        <v>0</v>
      </c>
      <c r="N14" s="22">
        <v>0</v>
      </c>
      <c r="O14" s="23">
        <f t="shared" si="4"/>
        <v>0</v>
      </c>
      <c r="P14" s="22">
        <v>86</v>
      </c>
      <c r="Q14" s="23">
        <f t="shared" si="5"/>
        <v>20.975609756097562</v>
      </c>
      <c r="R14" s="80">
        <v>0</v>
      </c>
      <c r="S14" s="23">
        <f aca="true" t="shared" si="15" ref="S14:S20">R14/AF14*100</f>
        <v>0</v>
      </c>
      <c r="T14" s="55">
        <v>0</v>
      </c>
      <c r="U14" s="23">
        <f t="shared" si="6"/>
        <v>0</v>
      </c>
      <c r="V14" s="55">
        <v>0</v>
      </c>
      <c r="W14" s="23">
        <f t="shared" si="7"/>
        <v>0</v>
      </c>
      <c r="X14" s="55">
        <v>0</v>
      </c>
      <c r="Y14" s="23">
        <f t="shared" si="8"/>
        <v>0</v>
      </c>
      <c r="Z14" s="22">
        <v>0</v>
      </c>
      <c r="AA14" s="23">
        <f t="shared" si="9"/>
        <v>0</v>
      </c>
      <c r="AB14" s="25">
        <f t="shared" si="10"/>
        <v>358</v>
      </c>
      <c r="AC14" s="23">
        <f t="shared" si="11"/>
        <v>87.3170731707317</v>
      </c>
      <c r="AD14" s="22">
        <v>52</v>
      </c>
      <c r="AE14" s="26">
        <f t="shared" si="12"/>
        <v>12.682926829268293</v>
      </c>
      <c r="AF14" s="25">
        <f aca="true" t="shared" si="16" ref="AF14:AF20">AB14+AD14</f>
        <v>410</v>
      </c>
      <c r="AG14" s="104">
        <f t="shared" si="13"/>
        <v>55.63093622795115</v>
      </c>
      <c r="AH14" s="105">
        <f t="shared" si="14"/>
        <v>-44.36906377204885</v>
      </c>
    </row>
    <row r="15" spans="1:34" ht="12.75">
      <c r="A15" s="143"/>
      <c r="B15" s="146"/>
      <c r="C15" s="5">
        <v>142</v>
      </c>
      <c r="D15" s="3" t="s">
        <v>5</v>
      </c>
      <c r="E15" s="6">
        <v>525</v>
      </c>
      <c r="F15" s="22">
        <v>74</v>
      </c>
      <c r="G15" s="23">
        <f t="shared" si="0"/>
        <v>18.407960199004975</v>
      </c>
      <c r="H15" s="24">
        <v>164</v>
      </c>
      <c r="I15" s="23">
        <f t="shared" si="1"/>
        <v>40.79601990049751</v>
      </c>
      <c r="J15" s="22">
        <v>3</v>
      </c>
      <c r="K15" s="23">
        <f t="shared" si="2"/>
        <v>0.7462686567164178</v>
      </c>
      <c r="L15" s="22">
        <v>1</v>
      </c>
      <c r="M15" s="23">
        <f t="shared" si="3"/>
        <v>0.24875621890547264</v>
      </c>
      <c r="N15" s="22">
        <v>2</v>
      </c>
      <c r="O15" s="23">
        <f t="shared" si="4"/>
        <v>0.4975124378109453</v>
      </c>
      <c r="P15" s="22">
        <v>141</v>
      </c>
      <c r="Q15" s="23">
        <f t="shared" si="5"/>
        <v>35.07462686567165</v>
      </c>
      <c r="R15" s="80">
        <v>0</v>
      </c>
      <c r="S15" s="23">
        <f t="shared" si="15"/>
        <v>0</v>
      </c>
      <c r="T15" s="55">
        <v>1</v>
      </c>
      <c r="U15" s="23">
        <f t="shared" si="6"/>
        <v>0.24875621890547264</v>
      </c>
      <c r="V15" s="55">
        <v>0</v>
      </c>
      <c r="W15" s="23">
        <f t="shared" si="7"/>
        <v>0</v>
      </c>
      <c r="X15" s="55">
        <v>0</v>
      </c>
      <c r="Y15" s="23">
        <f t="shared" si="8"/>
        <v>0</v>
      </c>
      <c r="Z15" s="22">
        <v>0</v>
      </c>
      <c r="AA15" s="23">
        <f t="shared" si="9"/>
        <v>0</v>
      </c>
      <c r="AB15" s="25">
        <f t="shared" si="10"/>
        <v>386</v>
      </c>
      <c r="AC15" s="23">
        <f t="shared" si="11"/>
        <v>96.01990049751244</v>
      </c>
      <c r="AD15" s="22">
        <v>16</v>
      </c>
      <c r="AE15" s="26">
        <f t="shared" si="12"/>
        <v>3.9800995024875623</v>
      </c>
      <c r="AF15" s="25">
        <f t="shared" si="16"/>
        <v>402</v>
      </c>
      <c r="AG15" s="104">
        <f t="shared" si="13"/>
        <v>76.57142857142857</v>
      </c>
      <c r="AH15" s="105">
        <f t="shared" si="14"/>
        <v>-23.42857142857143</v>
      </c>
    </row>
    <row r="16" spans="1:34" ht="12.75">
      <c r="A16" s="143"/>
      <c r="B16" s="146"/>
      <c r="C16" s="5">
        <v>142</v>
      </c>
      <c r="D16" s="3" t="s">
        <v>6</v>
      </c>
      <c r="E16" s="6">
        <v>525</v>
      </c>
      <c r="F16" s="22">
        <v>56</v>
      </c>
      <c r="G16" s="23">
        <f t="shared" si="0"/>
        <v>15.555555555555555</v>
      </c>
      <c r="H16" s="24">
        <v>146</v>
      </c>
      <c r="I16" s="23">
        <f t="shared" si="1"/>
        <v>40.55555555555556</v>
      </c>
      <c r="J16" s="22">
        <v>10</v>
      </c>
      <c r="K16" s="23">
        <f t="shared" si="2"/>
        <v>2.7777777777777777</v>
      </c>
      <c r="L16" s="22">
        <v>0</v>
      </c>
      <c r="M16" s="23">
        <f t="shared" si="3"/>
        <v>0</v>
      </c>
      <c r="N16" s="22">
        <v>1</v>
      </c>
      <c r="O16" s="23">
        <f t="shared" si="4"/>
        <v>0.2777777777777778</v>
      </c>
      <c r="P16" s="22">
        <v>123</v>
      </c>
      <c r="Q16" s="23">
        <f t="shared" si="5"/>
        <v>34.166666666666664</v>
      </c>
      <c r="R16" s="80">
        <v>0</v>
      </c>
      <c r="S16" s="23">
        <f t="shared" si="15"/>
        <v>0</v>
      </c>
      <c r="T16" s="55">
        <v>0</v>
      </c>
      <c r="U16" s="23">
        <f t="shared" si="6"/>
        <v>0</v>
      </c>
      <c r="V16" s="55">
        <v>0</v>
      </c>
      <c r="W16" s="23">
        <f t="shared" si="7"/>
        <v>0</v>
      </c>
      <c r="X16" s="55">
        <v>0</v>
      </c>
      <c r="Y16" s="23">
        <f t="shared" si="8"/>
        <v>0</v>
      </c>
      <c r="Z16" s="22">
        <v>0</v>
      </c>
      <c r="AA16" s="23">
        <f t="shared" si="9"/>
        <v>0</v>
      </c>
      <c r="AB16" s="25">
        <f t="shared" si="10"/>
        <v>336</v>
      </c>
      <c r="AC16" s="23">
        <f t="shared" si="11"/>
        <v>93.33333333333333</v>
      </c>
      <c r="AD16" s="22">
        <v>24</v>
      </c>
      <c r="AE16" s="26">
        <f t="shared" si="12"/>
        <v>6.666666666666667</v>
      </c>
      <c r="AF16" s="25">
        <f t="shared" si="16"/>
        <v>360</v>
      </c>
      <c r="AG16" s="104">
        <f t="shared" si="13"/>
        <v>68.57142857142857</v>
      </c>
      <c r="AH16" s="105">
        <f t="shared" si="14"/>
        <v>-31.42857142857143</v>
      </c>
    </row>
    <row r="17" spans="1:34" ht="12.75">
      <c r="A17" s="143"/>
      <c r="B17" s="146"/>
      <c r="C17" s="5">
        <v>142</v>
      </c>
      <c r="D17" s="3" t="s">
        <v>7</v>
      </c>
      <c r="E17" s="6">
        <v>525</v>
      </c>
      <c r="F17" s="22">
        <v>67</v>
      </c>
      <c r="G17" s="23">
        <f t="shared" si="0"/>
        <v>17.31266149870801</v>
      </c>
      <c r="H17" s="24">
        <v>157</v>
      </c>
      <c r="I17" s="23">
        <f t="shared" si="1"/>
        <v>40.56847545219638</v>
      </c>
      <c r="J17" s="22">
        <v>5</v>
      </c>
      <c r="K17" s="23">
        <f t="shared" si="2"/>
        <v>1.2919896640826873</v>
      </c>
      <c r="L17" s="22">
        <v>1</v>
      </c>
      <c r="M17" s="23">
        <f t="shared" si="3"/>
        <v>0.2583979328165375</v>
      </c>
      <c r="N17" s="22">
        <v>2</v>
      </c>
      <c r="O17" s="23">
        <f t="shared" si="4"/>
        <v>0.516795865633075</v>
      </c>
      <c r="P17" s="22">
        <v>131</v>
      </c>
      <c r="Q17" s="23">
        <f t="shared" si="5"/>
        <v>33.850129198966414</v>
      </c>
      <c r="R17" s="80">
        <v>0</v>
      </c>
      <c r="S17" s="23">
        <f t="shared" si="15"/>
        <v>0</v>
      </c>
      <c r="T17" s="55">
        <v>3</v>
      </c>
      <c r="U17" s="23">
        <f t="shared" si="6"/>
        <v>0.7751937984496124</v>
      </c>
      <c r="V17" s="55">
        <v>0</v>
      </c>
      <c r="W17" s="23">
        <f t="shared" si="7"/>
        <v>0</v>
      </c>
      <c r="X17" s="55">
        <v>0</v>
      </c>
      <c r="Y17" s="23">
        <f t="shared" si="8"/>
        <v>0</v>
      </c>
      <c r="Z17" s="22">
        <v>0</v>
      </c>
      <c r="AA17" s="23">
        <f t="shared" si="9"/>
        <v>0</v>
      </c>
      <c r="AB17" s="25">
        <f t="shared" si="10"/>
        <v>366</v>
      </c>
      <c r="AC17" s="23">
        <f t="shared" si="11"/>
        <v>94.57364341085271</v>
      </c>
      <c r="AD17" s="22">
        <v>21</v>
      </c>
      <c r="AE17" s="26">
        <f t="shared" si="12"/>
        <v>5.426356589147287</v>
      </c>
      <c r="AF17" s="25">
        <f t="shared" si="16"/>
        <v>387</v>
      </c>
      <c r="AG17" s="104">
        <f t="shared" si="13"/>
        <v>73.71428571428571</v>
      </c>
      <c r="AH17" s="105">
        <f t="shared" si="14"/>
        <v>-26.285714285714292</v>
      </c>
    </row>
    <row r="18" spans="1:34" ht="12.75">
      <c r="A18" s="143"/>
      <c r="B18" s="146"/>
      <c r="C18" s="5">
        <v>144</v>
      </c>
      <c r="D18" s="3" t="s">
        <v>5</v>
      </c>
      <c r="E18" s="6">
        <v>144</v>
      </c>
      <c r="F18" s="22">
        <v>21</v>
      </c>
      <c r="G18" s="23">
        <f t="shared" si="0"/>
        <v>20</v>
      </c>
      <c r="H18" s="24">
        <v>62</v>
      </c>
      <c r="I18" s="23">
        <f t="shared" si="1"/>
        <v>59.04761904761905</v>
      </c>
      <c r="J18" s="22">
        <v>0</v>
      </c>
      <c r="K18" s="23">
        <f t="shared" si="2"/>
        <v>0</v>
      </c>
      <c r="L18" s="22">
        <v>1</v>
      </c>
      <c r="M18" s="23">
        <f t="shared" si="3"/>
        <v>0.9523809523809524</v>
      </c>
      <c r="N18" s="22">
        <v>2</v>
      </c>
      <c r="O18" s="23">
        <f t="shared" si="4"/>
        <v>1.9047619047619049</v>
      </c>
      <c r="P18" s="22">
        <v>16</v>
      </c>
      <c r="Q18" s="23">
        <f t="shared" si="5"/>
        <v>15.238095238095239</v>
      </c>
      <c r="R18" s="80">
        <v>0</v>
      </c>
      <c r="S18" s="23">
        <f t="shared" si="15"/>
        <v>0</v>
      </c>
      <c r="T18" s="55">
        <v>0</v>
      </c>
      <c r="U18" s="23">
        <f t="shared" si="6"/>
        <v>0</v>
      </c>
      <c r="V18" s="55">
        <v>0</v>
      </c>
      <c r="W18" s="23">
        <f t="shared" si="7"/>
        <v>0</v>
      </c>
      <c r="X18" s="55">
        <v>0</v>
      </c>
      <c r="Y18" s="23">
        <f t="shared" si="8"/>
        <v>0</v>
      </c>
      <c r="Z18" s="22">
        <v>0</v>
      </c>
      <c r="AA18" s="23">
        <f t="shared" si="9"/>
        <v>0</v>
      </c>
      <c r="AB18" s="25">
        <f t="shared" si="10"/>
        <v>102</v>
      </c>
      <c r="AC18" s="23">
        <f t="shared" si="11"/>
        <v>97.14285714285714</v>
      </c>
      <c r="AD18" s="22">
        <v>3</v>
      </c>
      <c r="AE18" s="26">
        <f t="shared" si="12"/>
        <v>2.857142857142857</v>
      </c>
      <c r="AF18" s="25">
        <f t="shared" si="16"/>
        <v>105</v>
      </c>
      <c r="AG18" s="104">
        <f t="shared" si="13"/>
        <v>72.91666666666666</v>
      </c>
      <c r="AH18" s="105">
        <f t="shared" si="14"/>
        <v>-27.083333333333343</v>
      </c>
    </row>
    <row r="19" spans="1:34" ht="12.75">
      <c r="A19" s="143"/>
      <c r="B19" s="146"/>
      <c r="C19" s="5">
        <v>145</v>
      </c>
      <c r="D19" s="3" t="s">
        <v>5</v>
      </c>
      <c r="E19" s="6">
        <v>673</v>
      </c>
      <c r="F19" s="22">
        <v>158</v>
      </c>
      <c r="G19" s="23">
        <f t="shared" si="0"/>
        <v>44.01114206128134</v>
      </c>
      <c r="H19" s="24">
        <v>177</v>
      </c>
      <c r="I19" s="23">
        <f t="shared" si="1"/>
        <v>49.30362116991643</v>
      </c>
      <c r="J19" s="22">
        <v>2</v>
      </c>
      <c r="K19" s="23">
        <f t="shared" si="2"/>
        <v>0.5571030640668524</v>
      </c>
      <c r="L19" s="22">
        <v>2</v>
      </c>
      <c r="M19" s="23">
        <f t="shared" si="3"/>
        <v>0.5571030640668524</v>
      </c>
      <c r="N19" s="22">
        <v>1</v>
      </c>
      <c r="O19" s="23">
        <f t="shared" si="4"/>
        <v>0.2785515320334262</v>
      </c>
      <c r="P19" s="22">
        <v>13</v>
      </c>
      <c r="Q19" s="23">
        <f t="shared" si="5"/>
        <v>3.6211699164345403</v>
      </c>
      <c r="R19" s="80">
        <v>0</v>
      </c>
      <c r="S19" s="23">
        <f t="shared" si="15"/>
        <v>0</v>
      </c>
      <c r="T19" s="55">
        <v>1</v>
      </c>
      <c r="U19" s="23">
        <f t="shared" si="6"/>
        <v>0.2785515320334262</v>
      </c>
      <c r="V19" s="55">
        <v>0</v>
      </c>
      <c r="W19" s="23">
        <f t="shared" si="7"/>
        <v>0</v>
      </c>
      <c r="X19" s="55">
        <v>0</v>
      </c>
      <c r="Y19" s="23">
        <f t="shared" si="8"/>
        <v>0</v>
      </c>
      <c r="Z19" s="22">
        <v>0</v>
      </c>
      <c r="AA19" s="23">
        <f t="shared" si="9"/>
        <v>0</v>
      </c>
      <c r="AB19" s="25">
        <f t="shared" si="10"/>
        <v>354</v>
      </c>
      <c r="AC19" s="23">
        <f t="shared" si="11"/>
        <v>98.60724233983287</v>
      </c>
      <c r="AD19" s="22">
        <v>5</v>
      </c>
      <c r="AE19" s="26">
        <f t="shared" si="12"/>
        <v>1.392757660167131</v>
      </c>
      <c r="AF19" s="25">
        <f t="shared" si="16"/>
        <v>359</v>
      </c>
      <c r="AG19" s="104">
        <f t="shared" si="13"/>
        <v>53.34323922734027</v>
      </c>
      <c r="AH19" s="105">
        <f t="shared" si="14"/>
        <v>-46.65676077265973</v>
      </c>
    </row>
    <row r="20" spans="1:34" ht="13.5" thickBot="1">
      <c r="A20" s="144"/>
      <c r="B20" s="147"/>
      <c r="C20" s="41">
        <v>146</v>
      </c>
      <c r="D20" s="42" t="s">
        <v>5</v>
      </c>
      <c r="E20" s="43">
        <v>277</v>
      </c>
      <c r="F20" s="44">
        <v>85</v>
      </c>
      <c r="G20" s="45">
        <f t="shared" si="0"/>
        <v>37.94642857142857</v>
      </c>
      <c r="H20" s="46">
        <v>90</v>
      </c>
      <c r="I20" s="45">
        <f t="shared" si="1"/>
        <v>40.17857142857143</v>
      </c>
      <c r="J20" s="44">
        <v>0</v>
      </c>
      <c r="K20" s="45">
        <f t="shared" si="2"/>
        <v>0</v>
      </c>
      <c r="L20" s="44">
        <v>0</v>
      </c>
      <c r="M20" s="45">
        <f t="shared" si="3"/>
        <v>0</v>
      </c>
      <c r="N20" s="44">
        <v>2</v>
      </c>
      <c r="O20" s="45">
        <f t="shared" si="4"/>
        <v>0.8928571428571428</v>
      </c>
      <c r="P20" s="44">
        <v>38</v>
      </c>
      <c r="Q20" s="45">
        <f t="shared" si="5"/>
        <v>16.964285714285715</v>
      </c>
      <c r="R20" s="81">
        <v>0</v>
      </c>
      <c r="S20" s="45">
        <f t="shared" si="15"/>
        <v>0</v>
      </c>
      <c r="T20" s="60">
        <v>5</v>
      </c>
      <c r="U20" s="45">
        <f t="shared" si="6"/>
        <v>2.232142857142857</v>
      </c>
      <c r="V20" s="60">
        <v>0</v>
      </c>
      <c r="W20" s="45">
        <f t="shared" si="7"/>
        <v>0</v>
      </c>
      <c r="X20" s="60">
        <v>0</v>
      </c>
      <c r="Y20" s="45">
        <f t="shared" si="8"/>
        <v>0</v>
      </c>
      <c r="Z20" s="44">
        <v>0</v>
      </c>
      <c r="AA20" s="45">
        <f t="shared" si="9"/>
        <v>0</v>
      </c>
      <c r="AB20" s="47">
        <f t="shared" si="10"/>
        <v>220</v>
      </c>
      <c r="AC20" s="45">
        <f t="shared" si="11"/>
        <v>98.21428571428571</v>
      </c>
      <c r="AD20" s="44">
        <v>4</v>
      </c>
      <c r="AE20" s="48">
        <f t="shared" si="12"/>
        <v>1.7857142857142856</v>
      </c>
      <c r="AF20" s="47">
        <f t="shared" si="16"/>
        <v>224</v>
      </c>
      <c r="AG20" s="106">
        <f t="shared" si="13"/>
        <v>80.86642599277978</v>
      </c>
      <c r="AH20" s="107">
        <f t="shared" si="14"/>
        <v>-19.13357400722022</v>
      </c>
    </row>
    <row r="21" spans="1:38" s="2" customFormat="1" ht="6.75" customHeight="1" thickBot="1" thickTop="1">
      <c r="A21" s="1"/>
      <c r="B21" s="1"/>
      <c r="C21" s="4"/>
      <c r="D21" s="1"/>
      <c r="E21" s="7"/>
      <c r="F21" s="7"/>
      <c r="G21" s="16"/>
      <c r="H21" s="7"/>
      <c r="I21" s="16"/>
      <c r="J21" s="7"/>
      <c r="K21" s="16"/>
      <c r="L21" s="7"/>
      <c r="M21" s="16"/>
      <c r="N21" s="7"/>
      <c r="O21" s="16"/>
      <c r="P21" s="7"/>
      <c r="Q21" s="16"/>
      <c r="R21" s="16"/>
      <c r="S21" s="16"/>
      <c r="T21" s="16"/>
      <c r="U21" s="16"/>
      <c r="V21" s="16"/>
      <c r="W21" s="16"/>
      <c r="X21" s="16"/>
      <c r="Y21" s="16"/>
      <c r="Z21" s="7"/>
      <c r="AA21" s="16"/>
      <c r="AB21" s="10"/>
      <c r="AC21" s="10"/>
      <c r="AD21" s="9"/>
      <c r="AE21" s="16"/>
      <c r="AF21" s="9"/>
      <c r="AG21" s="21"/>
      <c r="AH21" s="12"/>
      <c r="AI21" s="12"/>
      <c r="AJ21" s="12"/>
      <c r="AK21" s="12"/>
      <c r="AL21" s="12"/>
    </row>
    <row r="22" spans="1:38" s="2" customFormat="1" ht="14.25" customHeight="1" thickBot="1" thickTop="1">
      <c r="A22" s="141" t="s">
        <v>14</v>
      </c>
      <c r="B22" s="141"/>
      <c r="C22" s="141"/>
      <c r="D22" s="92">
        <f>COUNTA(D13:D20)</f>
        <v>8</v>
      </c>
      <c r="E22" s="92">
        <f>SUM(E13:E21)</f>
        <v>4143</v>
      </c>
      <c r="F22" s="92">
        <f>SUM(F13:F21)</f>
        <v>748</v>
      </c>
      <c r="G22" s="93">
        <f>F22/AF22*100</f>
        <v>27.848101265822784</v>
      </c>
      <c r="H22" s="92">
        <f>SUM(H13:H21)</f>
        <v>1089</v>
      </c>
      <c r="I22" s="93">
        <f>H22/AF22*100</f>
        <v>40.543559195830234</v>
      </c>
      <c r="J22" s="92">
        <f>SUM(J13:J21)</f>
        <v>26</v>
      </c>
      <c r="K22" s="93">
        <f>J22/AF22*100</f>
        <v>0.967982129560685</v>
      </c>
      <c r="L22" s="92">
        <f>SUM(L13:L21)</f>
        <v>5</v>
      </c>
      <c r="M22" s="93">
        <f>L22/AF22*100</f>
        <v>0.18615040953090098</v>
      </c>
      <c r="N22" s="92">
        <f>SUM(N13:N21)</f>
        <v>10</v>
      </c>
      <c r="O22" s="93">
        <f>N22/AF22*100</f>
        <v>0.37230081906180196</v>
      </c>
      <c r="P22" s="92">
        <f>SUM(P13:P21)</f>
        <v>639</v>
      </c>
      <c r="Q22" s="93">
        <f>P22/AF22*100</f>
        <v>23.790022338049145</v>
      </c>
      <c r="R22" s="92">
        <f>SUM(R13:R21)</f>
        <v>0</v>
      </c>
      <c r="S22" s="93">
        <f>R22/AF22*100</f>
        <v>0</v>
      </c>
      <c r="T22" s="92">
        <f>SUM(T13:T21)</f>
        <v>11</v>
      </c>
      <c r="U22" s="93">
        <f>T22/AF22*100</f>
        <v>0.4095309009679821</v>
      </c>
      <c r="V22" s="92">
        <f>SUM(V13:V21)</f>
        <v>0</v>
      </c>
      <c r="W22" s="93">
        <f>V22/AF22*100</f>
        <v>0</v>
      </c>
      <c r="X22" s="92">
        <f>SUM(X13:X21)</f>
        <v>0</v>
      </c>
      <c r="Y22" s="93">
        <f>X22/AF22*100</f>
        <v>0</v>
      </c>
      <c r="Z22" s="92">
        <f>SUM(Z13:Z21)</f>
        <v>0</v>
      </c>
      <c r="AA22" s="93">
        <f>Z22/AF22*100</f>
        <v>0</v>
      </c>
      <c r="AB22" s="92">
        <f>SUM(AB13:AB21)</f>
        <v>2528</v>
      </c>
      <c r="AC22" s="93">
        <f>AB22/AF22*100</f>
        <v>94.11764705882352</v>
      </c>
      <c r="AD22" s="92">
        <f>SUM(AD13:AD20)</f>
        <v>158</v>
      </c>
      <c r="AE22" s="94">
        <f>AD22/AF22*100</f>
        <v>5.88235294117647</v>
      </c>
      <c r="AF22" s="95">
        <f>AB22+AD22</f>
        <v>2686</v>
      </c>
      <c r="AG22" s="96">
        <f>AF22/E22*100</f>
        <v>64.8322471638909</v>
      </c>
      <c r="AH22" s="102">
        <f>AG22-100</f>
        <v>-35.1677528361091</v>
      </c>
      <c r="AI22" s="12"/>
      <c r="AJ22" s="12"/>
      <c r="AK22" s="12"/>
      <c r="AL22" s="12"/>
    </row>
    <row r="23" spans="1:38" s="2" customFormat="1" ht="13.5" customHeight="1" thickBot="1" thickTop="1">
      <c r="A23" s="1"/>
      <c r="B23" s="1"/>
      <c r="C23" s="4"/>
      <c r="D23" s="1"/>
      <c r="E23" s="7"/>
      <c r="F23" s="7"/>
      <c r="G23" s="16"/>
      <c r="H23" s="7"/>
      <c r="I23" s="16"/>
      <c r="J23" s="7"/>
      <c r="K23" s="16"/>
      <c r="L23" s="7"/>
      <c r="M23" s="16"/>
      <c r="N23" s="7"/>
      <c r="O23" s="16"/>
      <c r="P23" s="7"/>
      <c r="Q23" s="16"/>
      <c r="R23" s="16"/>
      <c r="S23" s="16"/>
      <c r="T23" s="16"/>
      <c r="U23" s="16"/>
      <c r="V23" s="16"/>
      <c r="W23" s="16"/>
      <c r="X23" s="16"/>
      <c r="Y23" s="16"/>
      <c r="Z23" s="7"/>
      <c r="AA23" s="16"/>
      <c r="AB23" s="10"/>
      <c r="AC23" s="10"/>
      <c r="AD23" s="9"/>
      <c r="AE23" s="16"/>
      <c r="AF23" s="9"/>
      <c r="AG23" s="21"/>
      <c r="AH23" s="12"/>
      <c r="AI23" s="12"/>
      <c r="AJ23" s="12"/>
      <c r="AK23" s="12"/>
      <c r="AL23" s="12"/>
    </row>
    <row r="24" spans="1:34" ht="13.5" thickTop="1">
      <c r="A24" s="142" t="s">
        <v>4</v>
      </c>
      <c r="B24" s="145" t="s">
        <v>30</v>
      </c>
      <c r="C24" s="33">
        <v>128</v>
      </c>
      <c r="D24" s="34" t="s">
        <v>5</v>
      </c>
      <c r="E24" s="35">
        <v>133</v>
      </c>
      <c r="F24" s="36">
        <v>30</v>
      </c>
      <c r="G24" s="37">
        <f aca="true" t="shared" si="17" ref="G24:G29">F24/AF24*100</f>
        <v>28.846153846153843</v>
      </c>
      <c r="H24" s="38">
        <v>53</v>
      </c>
      <c r="I24" s="37">
        <f aca="true" t="shared" si="18" ref="I24:I29">H24/AF24*100</f>
        <v>50.96153846153846</v>
      </c>
      <c r="J24" s="36">
        <v>0</v>
      </c>
      <c r="K24" s="37">
        <f aca="true" t="shared" si="19" ref="K24:K29">J24/AF24*100</f>
        <v>0</v>
      </c>
      <c r="L24" s="36">
        <v>0</v>
      </c>
      <c r="M24" s="37">
        <f aca="true" t="shared" si="20" ref="M24:M29">L24/AF24*100</f>
        <v>0</v>
      </c>
      <c r="N24" s="36">
        <v>0</v>
      </c>
      <c r="O24" s="37">
        <f aca="true" t="shared" si="21" ref="O24:O29">N24/AF24*100</f>
        <v>0</v>
      </c>
      <c r="P24" s="36">
        <v>13</v>
      </c>
      <c r="Q24" s="37">
        <f aca="true" t="shared" si="22" ref="Q24:Q29">P24/AF24*100</f>
        <v>12.5</v>
      </c>
      <c r="R24" s="79">
        <v>0</v>
      </c>
      <c r="S24" s="37">
        <f aca="true" t="shared" si="23" ref="S24:S29">R24/AF24*100</f>
        <v>0</v>
      </c>
      <c r="T24" s="59">
        <v>0</v>
      </c>
      <c r="U24" s="37">
        <f aca="true" t="shared" si="24" ref="U24:U29">T24/AF24*100</f>
        <v>0</v>
      </c>
      <c r="V24" s="59">
        <v>0</v>
      </c>
      <c r="W24" s="37">
        <f aca="true" t="shared" si="25" ref="W24:W29">V24/AF24*100</f>
        <v>0</v>
      </c>
      <c r="X24" s="59">
        <v>0</v>
      </c>
      <c r="Y24" s="37">
        <f aca="true" t="shared" si="26" ref="Y24:Y29">X24/AF24*100</f>
        <v>0</v>
      </c>
      <c r="Z24" s="36">
        <v>0</v>
      </c>
      <c r="AA24" s="37">
        <f aca="true" t="shared" si="27" ref="AA24:AA29">Z24/AF24*100</f>
        <v>0</v>
      </c>
      <c r="AB24" s="39">
        <f aca="true" t="shared" si="28" ref="AB24:AB29">F24+H24+J24+L24+N24+P24+T24+V24+X24+Z24</f>
        <v>96</v>
      </c>
      <c r="AC24" s="37">
        <f aca="true" t="shared" si="29" ref="AC24:AC29">AB24/AF24*100</f>
        <v>92.3076923076923</v>
      </c>
      <c r="AD24" s="36">
        <v>8</v>
      </c>
      <c r="AE24" s="40">
        <f aca="true" t="shared" si="30" ref="AE24:AE29">AD24/AF24*100</f>
        <v>7.6923076923076925</v>
      </c>
      <c r="AF24" s="39">
        <f aca="true" t="shared" si="31" ref="AF24:AF29">AB24+AD24</f>
        <v>104</v>
      </c>
      <c r="AG24" s="103">
        <f aca="true" t="shared" si="32" ref="AG24:AG29">AF24/E24*100</f>
        <v>78.19548872180451</v>
      </c>
      <c r="AH24" s="101">
        <f aca="true" t="shared" si="33" ref="AH24:AH29">AG24-100</f>
        <v>-21.80451127819549</v>
      </c>
    </row>
    <row r="25" spans="1:34" ht="12.75">
      <c r="A25" s="143"/>
      <c r="B25" s="146"/>
      <c r="C25" s="5">
        <v>133</v>
      </c>
      <c r="D25" s="3" t="s">
        <v>5</v>
      </c>
      <c r="E25" s="6">
        <v>326</v>
      </c>
      <c r="F25" s="22">
        <v>121</v>
      </c>
      <c r="G25" s="23">
        <f t="shared" si="17"/>
        <v>37.230769230769226</v>
      </c>
      <c r="H25" s="24">
        <v>134</v>
      </c>
      <c r="I25" s="23">
        <f t="shared" si="18"/>
        <v>41.23076923076923</v>
      </c>
      <c r="J25" s="22">
        <v>2</v>
      </c>
      <c r="K25" s="23">
        <f t="shared" si="19"/>
        <v>0.6153846153846154</v>
      </c>
      <c r="L25" s="22">
        <v>0</v>
      </c>
      <c r="M25" s="23">
        <f t="shared" si="20"/>
        <v>0</v>
      </c>
      <c r="N25" s="22">
        <v>0</v>
      </c>
      <c r="O25" s="23">
        <f t="shared" si="21"/>
        <v>0</v>
      </c>
      <c r="P25" s="22">
        <v>20</v>
      </c>
      <c r="Q25" s="23">
        <f t="shared" si="22"/>
        <v>6.153846153846154</v>
      </c>
      <c r="R25" s="80">
        <v>0</v>
      </c>
      <c r="S25" s="23">
        <f t="shared" si="23"/>
        <v>0</v>
      </c>
      <c r="T25" s="55">
        <v>0</v>
      </c>
      <c r="U25" s="23">
        <f t="shared" si="24"/>
        <v>0</v>
      </c>
      <c r="V25" s="55">
        <v>0</v>
      </c>
      <c r="W25" s="23">
        <f t="shared" si="25"/>
        <v>0</v>
      </c>
      <c r="X25" s="55">
        <v>0</v>
      </c>
      <c r="Y25" s="23">
        <f t="shared" si="26"/>
        <v>0</v>
      </c>
      <c r="Z25" s="22">
        <v>0</v>
      </c>
      <c r="AA25" s="23">
        <f t="shared" si="27"/>
        <v>0</v>
      </c>
      <c r="AB25" s="25">
        <f t="shared" si="28"/>
        <v>277</v>
      </c>
      <c r="AC25" s="23">
        <f t="shared" si="29"/>
        <v>85.23076923076923</v>
      </c>
      <c r="AD25" s="22">
        <v>48</v>
      </c>
      <c r="AE25" s="26">
        <f t="shared" si="30"/>
        <v>14.76923076923077</v>
      </c>
      <c r="AF25" s="25">
        <f t="shared" si="31"/>
        <v>325</v>
      </c>
      <c r="AG25" s="104">
        <f t="shared" si="32"/>
        <v>99.69325153374233</v>
      </c>
      <c r="AH25" s="105">
        <f t="shared" si="33"/>
        <v>-0.30674846625767316</v>
      </c>
    </row>
    <row r="26" spans="1:34" ht="12.75">
      <c r="A26" s="143"/>
      <c r="B26" s="146"/>
      <c r="C26" s="5">
        <v>134</v>
      </c>
      <c r="D26" s="3" t="s">
        <v>5</v>
      </c>
      <c r="E26" s="6">
        <v>240</v>
      </c>
      <c r="F26" s="22">
        <v>84</v>
      </c>
      <c r="G26" s="23">
        <f t="shared" si="17"/>
        <v>45.90163934426229</v>
      </c>
      <c r="H26" s="24">
        <v>91</v>
      </c>
      <c r="I26" s="23">
        <f t="shared" si="18"/>
        <v>49.72677595628415</v>
      </c>
      <c r="J26" s="22">
        <v>0</v>
      </c>
      <c r="K26" s="23">
        <f t="shared" si="19"/>
        <v>0</v>
      </c>
      <c r="L26" s="22">
        <v>0</v>
      </c>
      <c r="M26" s="23">
        <f t="shared" si="20"/>
        <v>0</v>
      </c>
      <c r="N26" s="22">
        <v>1</v>
      </c>
      <c r="O26" s="23">
        <f t="shared" si="21"/>
        <v>0.546448087431694</v>
      </c>
      <c r="P26" s="22">
        <v>5</v>
      </c>
      <c r="Q26" s="23">
        <f t="shared" si="22"/>
        <v>2.73224043715847</v>
      </c>
      <c r="R26" s="80">
        <v>0</v>
      </c>
      <c r="S26" s="23">
        <f t="shared" si="23"/>
        <v>0</v>
      </c>
      <c r="T26" s="55">
        <v>0</v>
      </c>
      <c r="U26" s="23">
        <f t="shared" si="24"/>
        <v>0</v>
      </c>
      <c r="V26" s="55">
        <v>0</v>
      </c>
      <c r="W26" s="23">
        <f t="shared" si="25"/>
        <v>0</v>
      </c>
      <c r="X26" s="55">
        <v>0</v>
      </c>
      <c r="Y26" s="23">
        <f t="shared" si="26"/>
        <v>0</v>
      </c>
      <c r="Z26" s="22">
        <v>0</v>
      </c>
      <c r="AA26" s="23">
        <f t="shared" si="27"/>
        <v>0</v>
      </c>
      <c r="AB26" s="25">
        <f t="shared" si="28"/>
        <v>181</v>
      </c>
      <c r="AC26" s="23">
        <f t="shared" si="29"/>
        <v>98.90710382513662</v>
      </c>
      <c r="AD26" s="22">
        <v>2</v>
      </c>
      <c r="AE26" s="26">
        <f t="shared" si="30"/>
        <v>1.092896174863388</v>
      </c>
      <c r="AF26" s="25">
        <f t="shared" si="31"/>
        <v>183</v>
      </c>
      <c r="AG26" s="104">
        <f t="shared" si="32"/>
        <v>76.25</v>
      </c>
      <c r="AH26" s="105">
        <f t="shared" si="33"/>
        <v>-23.75</v>
      </c>
    </row>
    <row r="27" spans="1:34" ht="12.75">
      <c r="A27" s="143"/>
      <c r="B27" s="146"/>
      <c r="C27" s="5">
        <v>135</v>
      </c>
      <c r="D27" s="3" t="s">
        <v>5</v>
      </c>
      <c r="E27" s="6">
        <v>494</v>
      </c>
      <c r="F27" s="22">
        <v>260</v>
      </c>
      <c r="G27" s="23">
        <f t="shared" si="17"/>
        <v>62.20095693779905</v>
      </c>
      <c r="H27" s="24">
        <v>94</v>
      </c>
      <c r="I27" s="23">
        <f t="shared" si="18"/>
        <v>22.48803827751196</v>
      </c>
      <c r="J27" s="22">
        <v>0</v>
      </c>
      <c r="K27" s="23">
        <f t="shared" si="19"/>
        <v>0</v>
      </c>
      <c r="L27" s="22">
        <v>0</v>
      </c>
      <c r="M27" s="23">
        <f t="shared" si="20"/>
        <v>0</v>
      </c>
      <c r="N27" s="22">
        <v>0</v>
      </c>
      <c r="O27" s="23">
        <f t="shared" si="21"/>
        <v>0</v>
      </c>
      <c r="P27" s="22">
        <v>55</v>
      </c>
      <c r="Q27" s="23">
        <f t="shared" si="22"/>
        <v>13.157894736842104</v>
      </c>
      <c r="R27" s="80">
        <v>0</v>
      </c>
      <c r="S27" s="23">
        <f t="shared" si="23"/>
        <v>0</v>
      </c>
      <c r="T27" s="55">
        <v>2</v>
      </c>
      <c r="U27" s="23">
        <f t="shared" si="24"/>
        <v>0.4784688995215311</v>
      </c>
      <c r="V27" s="55">
        <v>0</v>
      </c>
      <c r="W27" s="23">
        <f t="shared" si="25"/>
        <v>0</v>
      </c>
      <c r="X27" s="55">
        <v>0</v>
      </c>
      <c r="Y27" s="23">
        <f t="shared" si="26"/>
        <v>0</v>
      </c>
      <c r="Z27" s="22">
        <v>0</v>
      </c>
      <c r="AA27" s="23">
        <f t="shared" si="27"/>
        <v>0</v>
      </c>
      <c r="AB27" s="25">
        <f t="shared" si="28"/>
        <v>411</v>
      </c>
      <c r="AC27" s="23">
        <f t="shared" si="29"/>
        <v>98.32535885167464</v>
      </c>
      <c r="AD27" s="22">
        <v>7</v>
      </c>
      <c r="AE27" s="26">
        <f t="shared" si="30"/>
        <v>1.674641148325359</v>
      </c>
      <c r="AF27" s="25">
        <f t="shared" si="31"/>
        <v>418</v>
      </c>
      <c r="AG27" s="104">
        <f t="shared" si="32"/>
        <v>84.61538461538461</v>
      </c>
      <c r="AH27" s="105">
        <f t="shared" si="33"/>
        <v>-15.384615384615387</v>
      </c>
    </row>
    <row r="28" spans="1:34" ht="12.75">
      <c r="A28" s="143"/>
      <c r="B28" s="146"/>
      <c r="C28" s="5">
        <v>138</v>
      </c>
      <c r="D28" s="3" t="s">
        <v>5</v>
      </c>
      <c r="E28" s="6">
        <v>316</v>
      </c>
      <c r="F28" s="22">
        <v>72</v>
      </c>
      <c r="G28" s="23">
        <f t="shared" si="17"/>
        <v>29.629629629629626</v>
      </c>
      <c r="H28" s="24">
        <v>140</v>
      </c>
      <c r="I28" s="23">
        <f t="shared" si="18"/>
        <v>57.61316872427984</v>
      </c>
      <c r="J28" s="22">
        <v>4</v>
      </c>
      <c r="K28" s="23">
        <f t="shared" si="19"/>
        <v>1.646090534979424</v>
      </c>
      <c r="L28" s="22">
        <v>1</v>
      </c>
      <c r="M28" s="23">
        <f t="shared" si="20"/>
        <v>0.411522633744856</v>
      </c>
      <c r="N28" s="22">
        <v>1</v>
      </c>
      <c r="O28" s="23">
        <f t="shared" si="21"/>
        <v>0.411522633744856</v>
      </c>
      <c r="P28" s="22">
        <v>6</v>
      </c>
      <c r="Q28" s="23">
        <f t="shared" si="22"/>
        <v>2.4691358024691357</v>
      </c>
      <c r="R28" s="80">
        <v>0</v>
      </c>
      <c r="S28" s="23">
        <f t="shared" si="23"/>
        <v>0</v>
      </c>
      <c r="T28" s="55">
        <v>0</v>
      </c>
      <c r="U28" s="23">
        <f t="shared" si="24"/>
        <v>0</v>
      </c>
      <c r="V28" s="55">
        <v>0</v>
      </c>
      <c r="W28" s="23">
        <f t="shared" si="25"/>
        <v>0</v>
      </c>
      <c r="X28" s="55">
        <v>0</v>
      </c>
      <c r="Y28" s="23">
        <f t="shared" si="26"/>
        <v>0</v>
      </c>
      <c r="Z28" s="22">
        <v>0</v>
      </c>
      <c r="AA28" s="23">
        <f t="shared" si="27"/>
        <v>0</v>
      </c>
      <c r="AB28" s="25">
        <f t="shared" si="28"/>
        <v>224</v>
      </c>
      <c r="AC28" s="23">
        <f t="shared" si="29"/>
        <v>92.18106995884774</v>
      </c>
      <c r="AD28" s="22">
        <v>19</v>
      </c>
      <c r="AE28" s="26">
        <f t="shared" si="30"/>
        <v>7.818930041152264</v>
      </c>
      <c r="AF28" s="25">
        <f t="shared" si="31"/>
        <v>243</v>
      </c>
      <c r="AG28" s="104">
        <f t="shared" si="32"/>
        <v>76.89873417721519</v>
      </c>
      <c r="AH28" s="105">
        <f t="shared" si="33"/>
        <v>-23.10126582278481</v>
      </c>
    </row>
    <row r="29" spans="1:34" ht="13.5" thickBot="1">
      <c r="A29" s="144"/>
      <c r="B29" s="147"/>
      <c r="C29" s="41">
        <v>143</v>
      </c>
      <c r="D29" s="42" t="s">
        <v>5</v>
      </c>
      <c r="E29" s="43">
        <v>238</v>
      </c>
      <c r="F29" s="44">
        <v>94</v>
      </c>
      <c r="G29" s="45">
        <f t="shared" si="17"/>
        <v>61.038961038961034</v>
      </c>
      <c r="H29" s="46">
        <v>49</v>
      </c>
      <c r="I29" s="45">
        <f t="shared" si="18"/>
        <v>31.818181818181817</v>
      </c>
      <c r="J29" s="44">
        <v>0</v>
      </c>
      <c r="K29" s="45">
        <f t="shared" si="19"/>
        <v>0</v>
      </c>
      <c r="L29" s="44">
        <v>0</v>
      </c>
      <c r="M29" s="45">
        <f t="shared" si="20"/>
        <v>0</v>
      </c>
      <c r="N29" s="44">
        <v>0</v>
      </c>
      <c r="O29" s="45">
        <f t="shared" si="21"/>
        <v>0</v>
      </c>
      <c r="P29" s="44">
        <v>9</v>
      </c>
      <c r="Q29" s="45">
        <f t="shared" si="22"/>
        <v>5.844155844155844</v>
      </c>
      <c r="R29" s="81">
        <v>0</v>
      </c>
      <c r="S29" s="45">
        <f t="shared" si="23"/>
        <v>0</v>
      </c>
      <c r="T29" s="60">
        <v>0</v>
      </c>
      <c r="U29" s="45">
        <f t="shared" si="24"/>
        <v>0</v>
      </c>
      <c r="V29" s="60">
        <v>0</v>
      </c>
      <c r="W29" s="45">
        <f t="shared" si="25"/>
        <v>0</v>
      </c>
      <c r="X29" s="60">
        <v>0</v>
      </c>
      <c r="Y29" s="45">
        <f t="shared" si="26"/>
        <v>0</v>
      </c>
      <c r="Z29" s="44">
        <v>0</v>
      </c>
      <c r="AA29" s="45">
        <f t="shared" si="27"/>
        <v>0</v>
      </c>
      <c r="AB29" s="47">
        <f t="shared" si="28"/>
        <v>152</v>
      </c>
      <c r="AC29" s="45">
        <f t="shared" si="29"/>
        <v>98.7012987012987</v>
      </c>
      <c r="AD29" s="44">
        <v>2</v>
      </c>
      <c r="AE29" s="48">
        <f t="shared" si="30"/>
        <v>1.2987012987012987</v>
      </c>
      <c r="AF29" s="47">
        <f t="shared" si="31"/>
        <v>154</v>
      </c>
      <c r="AG29" s="106">
        <f t="shared" si="32"/>
        <v>64.70588235294117</v>
      </c>
      <c r="AH29" s="107">
        <f t="shared" si="33"/>
        <v>-35.294117647058826</v>
      </c>
    </row>
    <row r="30" spans="1:38" s="2" customFormat="1" ht="6.75" customHeight="1" thickBot="1" thickTop="1">
      <c r="A30" s="61"/>
      <c r="B30" s="61"/>
      <c r="C30" s="62"/>
      <c r="D30" s="61"/>
      <c r="E30" s="63"/>
      <c r="F30" s="63"/>
      <c r="G30" s="64"/>
      <c r="H30" s="63"/>
      <c r="I30" s="64"/>
      <c r="J30" s="63"/>
      <c r="K30" s="64"/>
      <c r="L30" s="63"/>
      <c r="M30" s="64"/>
      <c r="N30" s="63"/>
      <c r="O30" s="64"/>
      <c r="P30" s="63"/>
      <c r="Q30" s="64"/>
      <c r="R30" s="64"/>
      <c r="S30" s="64"/>
      <c r="T30" s="64"/>
      <c r="U30" s="64"/>
      <c r="V30" s="64"/>
      <c r="W30" s="64"/>
      <c r="X30" s="64"/>
      <c r="Y30" s="64"/>
      <c r="Z30" s="63"/>
      <c r="AA30" s="64"/>
      <c r="AB30" s="82"/>
      <c r="AC30" s="82"/>
      <c r="AD30" s="108"/>
      <c r="AE30" s="64"/>
      <c r="AF30" s="108"/>
      <c r="AG30" s="109"/>
      <c r="AH30" s="12"/>
      <c r="AI30" s="12"/>
      <c r="AJ30" s="12"/>
      <c r="AK30" s="12"/>
      <c r="AL30" s="12"/>
    </row>
    <row r="31" spans="1:38" s="2" customFormat="1" ht="14.25" customHeight="1" thickBot="1" thickTop="1">
      <c r="A31" s="141" t="s">
        <v>14</v>
      </c>
      <c r="B31" s="141"/>
      <c r="C31" s="141"/>
      <c r="D31" s="92">
        <f>COUNTA(D24:D29)</f>
        <v>6</v>
      </c>
      <c r="E31" s="92">
        <f>SUM(E24:E30)</f>
        <v>1747</v>
      </c>
      <c r="F31" s="92">
        <f>SUM(F24:F30)</f>
        <v>661</v>
      </c>
      <c r="G31" s="93">
        <f>F31/AF31*100</f>
        <v>46.32095304835319</v>
      </c>
      <c r="H31" s="92">
        <f>SUM(H24:H30)</f>
        <v>561</v>
      </c>
      <c r="I31" s="93">
        <f>H31/AF31*100</f>
        <v>39.313244569025926</v>
      </c>
      <c r="J31" s="92">
        <f>SUM(J24:J30)</f>
        <v>6</v>
      </c>
      <c r="K31" s="93">
        <f>J31/AF31*100</f>
        <v>0.42046250875963564</v>
      </c>
      <c r="L31" s="92">
        <f>SUM(L24:L30)</f>
        <v>1</v>
      </c>
      <c r="M31" s="93">
        <f>L31/AF31*100</f>
        <v>0.0700770847932726</v>
      </c>
      <c r="N31" s="92">
        <f>SUM(N24:N30)</f>
        <v>2</v>
      </c>
      <c r="O31" s="93">
        <f>N31/AF31*100</f>
        <v>0.1401541695865452</v>
      </c>
      <c r="P31" s="92">
        <f>SUM(P24:P30)</f>
        <v>108</v>
      </c>
      <c r="Q31" s="93">
        <f>P31/AF31*100</f>
        <v>7.56832515767344</v>
      </c>
      <c r="R31" s="92">
        <f>SUM(R23:R30)</f>
        <v>0</v>
      </c>
      <c r="S31" s="93">
        <f>R31/AF31*100</f>
        <v>0</v>
      </c>
      <c r="T31" s="92">
        <f>SUM(T24:T30)</f>
        <v>2</v>
      </c>
      <c r="U31" s="93">
        <f>T31/AF31*100</f>
        <v>0.1401541695865452</v>
      </c>
      <c r="V31" s="92">
        <f>SUM(V24:V30)</f>
        <v>0</v>
      </c>
      <c r="W31" s="93">
        <f>V31/AF31*100</f>
        <v>0</v>
      </c>
      <c r="X31" s="92">
        <f>SUM(X24:X30)</f>
        <v>0</v>
      </c>
      <c r="Y31" s="93">
        <f>X31/AF31*100</f>
        <v>0</v>
      </c>
      <c r="Z31" s="92">
        <f>SUM(Z24:Z30)</f>
        <v>0</v>
      </c>
      <c r="AA31" s="93">
        <f>Z31/AF31*100</f>
        <v>0</v>
      </c>
      <c r="AB31" s="92">
        <f>SUM(AB24:AB30)</f>
        <v>1341</v>
      </c>
      <c r="AC31" s="93">
        <f>AB31/AF31*100</f>
        <v>93.97337070777856</v>
      </c>
      <c r="AD31" s="92">
        <f>SUM(AD24:AD30)</f>
        <v>86</v>
      </c>
      <c r="AE31" s="94">
        <f>AD31/AF31*100</f>
        <v>6.026629292221443</v>
      </c>
      <c r="AF31" s="95">
        <f>AB31+AD31</f>
        <v>1427</v>
      </c>
      <c r="AG31" s="96">
        <f>AF31/E31*100</f>
        <v>81.68288494562105</v>
      </c>
      <c r="AH31" s="102">
        <f>AG31-100</f>
        <v>-18.317115054378945</v>
      </c>
      <c r="AI31" s="12"/>
      <c r="AJ31" s="12"/>
      <c r="AK31" s="12"/>
      <c r="AL31" s="12"/>
    </row>
    <row r="32" spans="1:38" s="2" customFormat="1" ht="13.5" customHeight="1" thickBot="1" thickTop="1">
      <c r="A32" s="1"/>
      <c r="B32" s="1"/>
      <c r="C32" s="4"/>
      <c r="D32" s="1"/>
      <c r="E32" s="7"/>
      <c r="F32" s="7"/>
      <c r="G32" s="16"/>
      <c r="H32" s="7"/>
      <c r="I32" s="16"/>
      <c r="J32" s="7"/>
      <c r="K32" s="16"/>
      <c r="L32" s="7"/>
      <c r="M32" s="16"/>
      <c r="N32" s="7"/>
      <c r="O32" s="16"/>
      <c r="P32" s="7"/>
      <c r="Q32" s="16"/>
      <c r="R32" s="16"/>
      <c r="S32" s="16"/>
      <c r="T32" s="16"/>
      <c r="U32" s="16"/>
      <c r="V32" s="16"/>
      <c r="W32" s="16"/>
      <c r="X32" s="16"/>
      <c r="Y32" s="16"/>
      <c r="Z32" s="7"/>
      <c r="AA32" s="16"/>
      <c r="AB32" s="10"/>
      <c r="AC32" s="10"/>
      <c r="AD32" s="9"/>
      <c r="AE32" s="16"/>
      <c r="AF32" s="9"/>
      <c r="AG32" s="21"/>
      <c r="AH32" s="12"/>
      <c r="AI32" s="12"/>
      <c r="AJ32" s="12"/>
      <c r="AK32" s="12"/>
      <c r="AL32" s="12"/>
    </row>
    <row r="33" spans="1:34" ht="13.5" thickTop="1">
      <c r="A33" s="142" t="s">
        <v>4</v>
      </c>
      <c r="B33" s="145" t="s">
        <v>31</v>
      </c>
      <c r="C33" s="33">
        <v>131</v>
      </c>
      <c r="D33" s="34" t="s">
        <v>5</v>
      </c>
      <c r="E33" s="35">
        <v>150</v>
      </c>
      <c r="F33" s="36">
        <v>70</v>
      </c>
      <c r="G33" s="37">
        <f aca="true" t="shared" si="34" ref="G33:G39">F33/AF33*100</f>
        <v>53.43511450381679</v>
      </c>
      <c r="H33" s="38">
        <v>46</v>
      </c>
      <c r="I33" s="37">
        <f aca="true" t="shared" si="35" ref="I33:I39">H33/AF33*100</f>
        <v>35.11450381679389</v>
      </c>
      <c r="J33" s="36">
        <v>1</v>
      </c>
      <c r="K33" s="37">
        <f aca="true" t="shared" si="36" ref="K33:K39">J33/AF33*100</f>
        <v>0.7633587786259541</v>
      </c>
      <c r="L33" s="36">
        <v>1</v>
      </c>
      <c r="M33" s="37">
        <f aca="true" t="shared" si="37" ref="M33:M39">L33/AF33*100</f>
        <v>0.7633587786259541</v>
      </c>
      <c r="N33" s="36">
        <v>0</v>
      </c>
      <c r="O33" s="37">
        <f aca="true" t="shared" si="38" ref="O33:O39">N33/AF33*100</f>
        <v>0</v>
      </c>
      <c r="P33" s="36">
        <v>5</v>
      </c>
      <c r="Q33" s="37">
        <f aca="true" t="shared" si="39" ref="Q33:Q39">P33/AF33*100</f>
        <v>3.816793893129771</v>
      </c>
      <c r="R33" s="79">
        <v>0</v>
      </c>
      <c r="S33" s="37">
        <f aca="true" t="shared" si="40" ref="S33:S39">R33/AF33*100</f>
        <v>0</v>
      </c>
      <c r="T33" s="59">
        <v>4</v>
      </c>
      <c r="U33" s="37">
        <f aca="true" t="shared" si="41" ref="U33:U39">T33/AF33*100</f>
        <v>3.0534351145038165</v>
      </c>
      <c r="V33" s="59">
        <v>0</v>
      </c>
      <c r="W33" s="37">
        <f aca="true" t="shared" si="42" ref="W33:W39">V33/AF33*100</f>
        <v>0</v>
      </c>
      <c r="X33" s="59">
        <v>0</v>
      </c>
      <c r="Y33" s="37">
        <f aca="true" t="shared" si="43" ref="Y33:Y39">X33/AF33*100</f>
        <v>0</v>
      </c>
      <c r="Z33" s="36">
        <v>0</v>
      </c>
      <c r="AA33" s="37">
        <f aca="true" t="shared" si="44" ref="AA33:AA39">Z33/AF33*100</f>
        <v>0</v>
      </c>
      <c r="AB33" s="39">
        <f aca="true" t="shared" si="45" ref="AB33:AB39">F33+H33+J33+L33+N33+P33+T33+V33+X33+Z33</f>
        <v>127</v>
      </c>
      <c r="AC33" s="37">
        <f aca="true" t="shared" si="46" ref="AC33:AC39">AB33/AF33*100</f>
        <v>96.94656488549617</v>
      </c>
      <c r="AD33" s="36">
        <v>4</v>
      </c>
      <c r="AE33" s="40">
        <f aca="true" t="shared" si="47" ref="AE33:AE39">AD33/AF33*100</f>
        <v>3.0534351145038165</v>
      </c>
      <c r="AF33" s="39">
        <f aca="true" t="shared" si="48" ref="AF33:AF39">AB33+AD33</f>
        <v>131</v>
      </c>
      <c r="AG33" s="103">
        <f aca="true" t="shared" si="49" ref="AG33:AG39">AF33/E33*100</f>
        <v>87.33333333333333</v>
      </c>
      <c r="AH33" s="101">
        <f aca="true" t="shared" si="50" ref="AH33:AH39">AG33-100</f>
        <v>-12.666666666666671</v>
      </c>
    </row>
    <row r="34" spans="1:34" ht="12.75">
      <c r="A34" s="143"/>
      <c r="B34" s="146"/>
      <c r="C34" s="5">
        <v>132</v>
      </c>
      <c r="D34" s="3" t="s">
        <v>5</v>
      </c>
      <c r="E34" s="6">
        <v>132</v>
      </c>
      <c r="F34" s="22">
        <v>60</v>
      </c>
      <c r="G34" s="23">
        <f t="shared" si="34"/>
        <v>58.82352941176471</v>
      </c>
      <c r="H34" s="24">
        <v>32</v>
      </c>
      <c r="I34" s="23">
        <f t="shared" si="35"/>
        <v>31.372549019607842</v>
      </c>
      <c r="J34" s="22">
        <v>1</v>
      </c>
      <c r="K34" s="23">
        <f t="shared" si="36"/>
        <v>0.9803921568627451</v>
      </c>
      <c r="L34" s="22">
        <v>0</v>
      </c>
      <c r="M34" s="23">
        <f t="shared" si="37"/>
        <v>0</v>
      </c>
      <c r="N34" s="22">
        <v>0</v>
      </c>
      <c r="O34" s="23">
        <f t="shared" si="38"/>
        <v>0</v>
      </c>
      <c r="P34" s="22">
        <v>5</v>
      </c>
      <c r="Q34" s="23">
        <f t="shared" si="39"/>
        <v>4.901960784313726</v>
      </c>
      <c r="R34" s="80">
        <v>0</v>
      </c>
      <c r="S34" s="23">
        <f t="shared" si="40"/>
        <v>0</v>
      </c>
      <c r="T34" s="55">
        <v>0</v>
      </c>
      <c r="U34" s="23">
        <f t="shared" si="41"/>
        <v>0</v>
      </c>
      <c r="V34" s="55">
        <v>0</v>
      </c>
      <c r="W34" s="23">
        <f t="shared" si="42"/>
        <v>0</v>
      </c>
      <c r="X34" s="55">
        <v>0</v>
      </c>
      <c r="Y34" s="23">
        <f t="shared" si="43"/>
        <v>0</v>
      </c>
      <c r="Z34" s="22">
        <v>0</v>
      </c>
      <c r="AA34" s="23">
        <f t="shared" si="44"/>
        <v>0</v>
      </c>
      <c r="AB34" s="25">
        <f t="shared" si="45"/>
        <v>98</v>
      </c>
      <c r="AC34" s="23">
        <f t="shared" si="46"/>
        <v>96.07843137254902</v>
      </c>
      <c r="AD34" s="22">
        <v>4</v>
      </c>
      <c r="AE34" s="26">
        <f t="shared" si="47"/>
        <v>3.9215686274509802</v>
      </c>
      <c r="AF34" s="25">
        <f t="shared" si="48"/>
        <v>102</v>
      </c>
      <c r="AG34" s="104">
        <f t="shared" si="49"/>
        <v>77.27272727272727</v>
      </c>
      <c r="AH34" s="105">
        <f t="shared" si="50"/>
        <v>-22.727272727272734</v>
      </c>
    </row>
    <row r="35" spans="1:34" ht="12.75">
      <c r="A35" s="143"/>
      <c r="B35" s="146"/>
      <c r="C35" s="5">
        <v>136</v>
      </c>
      <c r="D35" s="3" t="s">
        <v>5</v>
      </c>
      <c r="E35" s="6">
        <v>133</v>
      </c>
      <c r="F35" s="22">
        <v>55</v>
      </c>
      <c r="G35" s="23">
        <f t="shared" si="34"/>
        <v>48.24561403508772</v>
      </c>
      <c r="H35" s="24">
        <v>47</v>
      </c>
      <c r="I35" s="23">
        <f t="shared" si="35"/>
        <v>41.228070175438596</v>
      </c>
      <c r="J35" s="22">
        <v>0</v>
      </c>
      <c r="K35" s="23">
        <f t="shared" si="36"/>
        <v>0</v>
      </c>
      <c r="L35" s="22">
        <v>0</v>
      </c>
      <c r="M35" s="23">
        <f t="shared" si="37"/>
        <v>0</v>
      </c>
      <c r="N35" s="22">
        <v>0</v>
      </c>
      <c r="O35" s="23">
        <f t="shared" si="38"/>
        <v>0</v>
      </c>
      <c r="P35" s="22">
        <v>8</v>
      </c>
      <c r="Q35" s="23">
        <f t="shared" si="39"/>
        <v>7.017543859649122</v>
      </c>
      <c r="R35" s="80">
        <v>0</v>
      </c>
      <c r="S35" s="23">
        <f t="shared" si="40"/>
        <v>0</v>
      </c>
      <c r="T35" s="55">
        <v>0</v>
      </c>
      <c r="U35" s="23">
        <f t="shared" si="41"/>
        <v>0</v>
      </c>
      <c r="V35" s="55">
        <v>0</v>
      </c>
      <c r="W35" s="23">
        <f t="shared" si="42"/>
        <v>0</v>
      </c>
      <c r="X35" s="55">
        <v>0</v>
      </c>
      <c r="Y35" s="23">
        <f t="shared" si="43"/>
        <v>0</v>
      </c>
      <c r="Z35" s="22">
        <v>0</v>
      </c>
      <c r="AA35" s="23">
        <f t="shared" si="44"/>
        <v>0</v>
      </c>
      <c r="AB35" s="25">
        <f t="shared" si="45"/>
        <v>110</v>
      </c>
      <c r="AC35" s="23">
        <f t="shared" si="46"/>
        <v>96.49122807017544</v>
      </c>
      <c r="AD35" s="22">
        <v>4</v>
      </c>
      <c r="AE35" s="26">
        <f t="shared" si="47"/>
        <v>3.508771929824561</v>
      </c>
      <c r="AF35" s="25">
        <f t="shared" si="48"/>
        <v>114</v>
      </c>
      <c r="AG35" s="104">
        <f t="shared" si="49"/>
        <v>85.71428571428571</v>
      </c>
      <c r="AH35" s="105">
        <f t="shared" si="50"/>
        <v>-14.285714285714292</v>
      </c>
    </row>
    <row r="36" spans="1:34" ht="12.75">
      <c r="A36" s="143"/>
      <c r="B36" s="146"/>
      <c r="C36" s="5">
        <v>140</v>
      </c>
      <c r="D36" s="3" t="s">
        <v>5</v>
      </c>
      <c r="E36" s="6">
        <v>435</v>
      </c>
      <c r="F36" s="22">
        <v>72</v>
      </c>
      <c r="G36" s="23">
        <f t="shared" si="34"/>
        <v>31.57894736842105</v>
      </c>
      <c r="H36" s="24">
        <v>105</v>
      </c>
      <c r="I36" s="23">
        <f t="shared" si="35"/>
        <v>46.05263157894737</v>
      </c>
      <c r="J36" s="22">
        <v>18</v>
      </c>
      <c r="K36" s="23">
        <f t="shared" si="36"/>
        <v>7.894736842105263</v>
      </c>
      <c r="L36" s="22">
        <v>0</v>
      </c>
      <c r="M36" s="23">
        <f t="shared" si="37"/>
        <v>0</v>
      </c>
      <c r="N36" s="22">
        <v>0</v>
      </c>
      <c r="O36" s="23">
        <f t="shared" si="38"/>
        <v>0</v>
      </c>
      <c r="P36" s="22">
        <v>30</v>
      </c>
      <c r="Q36" s="23">
        <f t="shared" si="39"/>
        <v>13.157894736842104</v>
      </c>
      <c r="R36" s="80">
        <v>0</v>
      </c>
      <c r="S36" s="23">
        <f t="shared" si="40"/>
        <v>0</v>
      </c>
      <c r="T36" s="55">
        <v>0</v>
      </c>
      <c r="U36" s="23">
        <f t="shared" si="41"/>
        <v>0</v>
      </c>
      <c r="V36" s="55">
        <v>0</v>
      </c>
      <c r="W36" s="23">
        <f t="shared" si="42"/>
        <v>0</v>
      </c>
      <c r="X36" s="55">
        <v>0</v>
      </c>
      <c r="Y36" s="23">
        <f t="shared" si="43"/>
        <v>0</v>
      </c>
      <c r="Z36" s="22">
        <v>0</v>
      </c>
      <c r="AA36" s="23">
        <f t="shared" si="44"/>
        <v>0</v>
      </c>
      <c r="AB36" s="25">
        <f t="shared" si="45"/>
        <v>225</v>
      </c>
      <c r="AC36" s="23">
        <f t="shared" si="46"/>
        <v>98.68421052631578</v>
      </c>
      <c r="AD36" s="22">
        <v>3</v>
      </c>
      <c r="AE36" s="26">
        <f t="shared" si="47"/>
        <v>1.3157894736842104</v>
      </c>
      <c r="AF36" s="25">
        <f t="shared" si="48"/>
        <v>228</v>
      </c>
      <c r="AG36" s="104">
        <f t="shared" si="49"/>
        <v>52.41379310344828</v>
      </c>
      <c r="AH36" s="105">
        <f t="shared" si="50"/>
        <v>-47.58620689655172</v>
      </c>
    </row>
    <row r="37" spans="1:34" ht="12.75">
      <c r="A37" s="143"/>
      <c r="B37" s="146"/>
      <c r="C37" s="5">
        <v>140</v>
      </c>
      <c r="D37" s="3" t="s">
        <v>6</v>
      </c>
      <c r="E37" s="6">
        <v>436</v>
      </c>
      <c r="F37" s="22">
        <v>64</v>
      </c>
      <c r="G37" s="23">
        <f t="shared" si="34"/>
        <v>28.82882882882883</v>
      </c>
      <c r="H37" s="24">
        <v>107</v>
      </c>
      <c r="I37" s="23">
        <f t="shared" si="35"/>
        <v>48.1981981981982</v>
      </c>
      <c r="J37" s="22">
        <v>5</v>
      </c>
      <c r="K37" s="23">
        <f t="shared" si="36"/>
        <v>2.2522522522522523</v>
      </c>
      <c r="L37" s="22">
        <v>0</v>
      </c>
      <c r="M37" s="23">
        <f t="shared" si="37"/>
        <v>0</v>
      </c>
      <c r="N37" s="22">
        <v>0</v>
      </c>
      <c r="O37" s="23">
        <f t="shared" si="38"/>
        <v>0</v>
      </c>
      <c r="P37" s="22">
        <v>38</v>
      </c>
      <c r="Q37" s="23">
        <f t="shared" si="39"/>
        <v>17.117117117117118</v>
      </c>
      <c r="R37" s="80">
        <v>0</v>
      </c>
      <c r="S37" s="23">
        <f t="shared" si="40"/>
        <v>0</v>
      </c>
      <c r="T37" s="55">
        <v>0</v>
      </c>
      <c r="U37" s="23">
        <f t="shared" si="41"/>
        <v>0</v>
      </c>
      <c r="V37" s="55">
        <v>0</v>
      </c>
      <c r="W37" s="23">
        <f t="shared" si="42"/>
        <v>0</v>
      </c>
      <c r="X37" s="55">
        <v>0</v>
      </c>
      <c r="Y37" s="23">
        <f t="shared" si="43"/>
        <v>0</v>
      </c>
      <c r="Z37" s="22">
        <v>0</v>
      </c>
      <c r="AA37" s="23">
        <f t="shared" si="44"/>
        <v>0</v>
      </c>
      <c r="AB37" s="25">
        <f t="shared" si="45"/>
        <v>214</v>
      </c>
      <c r="AC37" s="23">
        <f t="shared" si="46"/>
        <v>96.3963963963964</v>
      </c>
      <c r="AD37" s="22">
        <v>8</v>
      </c>
      <c r="AE37" s="26">
        <f t="shared" si="47"/>
        <v>3.6036036036036037</v>
      </c>
      <c r="AF37" s="25">
        <f t="shared" si="48"/>
        <v>222</v>
      </c>
      <c r="AG37" s="104">
        <f t="shared" si="49"/>
        <v>50.917431192660544</v>
      </c>
      <c r="AH37" s="105">
        <f t="shared" si="50"/>
        <v>-49.082568807339456</v>
      </c>
    </row>
    <row r="38" spans="1:34" ht="12.75">
      <c r="A38" s="143"/>
      <c r="B38" s="146"/>
      <c r="C38" s="5">
        <v>141</v>
      </c>
      <c r="D38" s="3" t="s">
        <v>5</v>
      </c>
      <c r="E38" s="6">
        <v>387</v>
      </c>
      <c r="F38" s="22">
        <v>54</v>
      </c>
      <c r="G38" s="23">
        <f t="shared" si="34"/>
        <v>26.08695652173913</v>
      </c>
      <c r="H38" s="24">
        <v>99</v>
      </c>
      <c r="I38" s="23">
        <f t="shared" si="35"/>
        <v>47.82608695652174</v>
      </c>
      <c r="J38" s="22">
        <v>7</v>
      </c>
      <c r="K38" s="23">
        <f t="shared" si="36"/>
        <v>3.3816425120772946</v>
      </c>
      <c r="L38" s="22">
        <v>0</v>
      </c>
      <c r="M38" s="23">
        <f t="shared" si="37"/>
        <v>0</v>
      </c>
      <c r="N38" s="22">
        <v>1</v>
      </c>
      <c r="O38" s="23">
        <f t="shared" si="38"/>
        <v>0.4830917874396135</v>
      </c>
      <c r="P38" s="22">
        <v>44</v>
      </c>
      <c r="Q38" s="23">
        <f t="shared" si="39"/>
        <v>21.256038647342994</v>
      </c>
      <c r="R38" s="80">
        <v>0</v>
      </c>
      <c r="S38" s="23">
        <f t="shared" si="40"/>
        <v>0</v>
      </c>
      <c r="T38" s="55">
        <v>0</v>
      </c>
      <c r="U38" s="23">
        <f t="shared" si="41"/>
        <v>0</v>
      </c>
      <c r="V38" s="55">
        <v>0</v>
      </c>
      <c r="W38" s="23">
        <f t="shared" si="42"/>
        <v>0</v>
      </c>
      <c r="X38" s="55">
        <v>0</v>
      </c>
      <c r="Y38" s="23">
        <f t="shared" si="43"/>
        <v>0</v>
      </c>
      <c r="Z38" s="22">
        <v>0</v>
      </c>
      <c r="AA38" s="23">
        <f t="shared" si="44"/>
        <v>0</v>
      </c>
      <c r="AB38" s="25">
        <f t="shared" si="45"/>
        <v>205</v>
      </c>
      <c r="AC38" s="23">
        <f t="shared" si="46"/>
        <v>99.03381642512076</v>
      </c>
      <c r="AD38" s="22">
        <v>2</v>
      </c>
      <c r="AE38" s="26">
        <f t="shared" si="47"/>
        <v>0.966183574879227</v>
      </c>
      <c r="AF38" s="25">
        <f t="shared" si="48"/>
        <v>207</v>
      </c>
      <c r="AG38" s="104">
        <f t="shared" si="49"/>
        <v>53.48837209302325</v>
      </c>
      <c r="AH38" s="105">
        <f t="shared" si="50"/>
        <v>-46.51162790697675</v>
      </c>
    </row>
    <row r="39" spans="1:34" ht="13.5" thickBot="1">
      <c r="A39" s="144"/>
      <c r="B39" s="147"/>
      <c r="C39" s="41">
        <v>141</v>
      </c>
      <c r="D39" s="42" t="s">
        <v>6</v>
      </c>
      <c r="E39" s="43">
        <v>387</v>
      </c>
      <c r="F39" s="44">
        <v>50</v>
      </c>
      <c r="G39" s="45">
        <f t="shared" si="34"/>
        <v>24.390243902439025</v>
      </c>
      <c r="H39" s="46">
        <v>96</v>
      </c>
      <c r="I39" s="45">
        <f t="shared" si="35"/>
        <v>46.82926829268293</v>
      </c>
      <c r="J39" s="44">
        <v>4</v>
      </c>
      <c r="K39" s="45">
        <f t="shared" si="36"/>
        <v>1.951219512195122</v>
      </c>
      <c r="L39" s="44">
        <v>0</v>
      </c>
      <c r="M39" s="45">
        <f t="shared" si="37"/>
        <v>0</v>
      </c>
      <c r="N39" s="44">
        <v>1</v>
      </c>
      <c r="O39" s="45">
        <f t="shared" si="38"/>
        <v>0.4878048780487805</v>
      </c>
      <c r="P39" s="44">
        <v>50</v>
      </c>
      <c r="Q39" s="45">
        <f t="shared" si="39"/>
        <v>24.390243902439025</v>
      </c>
      <c r="R39" s="81">
        <v>0</v>
      </c>
      <c r="S39" s="45">
        <f t="shared" si="40"/>
        <v>0</v>
      </c>
      <c r="T39" s="60">
        <v>0</v>
      </c>
      <c r="U39" s="45">
        <f t="shared" si="41"/>
        <v>0</v>
      </c>
      <c r="V39" s="60">
        <v>0</v>
      </c>
      <c r="W39" s="45">
        <f t="shared" si="42"/>
        <v>0</v>
      </c>
      <c r="X39" s="60">
        <v>0</v>
      </c>
      <c r="Y39" s="45">
        <f t="shared" si="43"/>
        <v>0</v>
      </c>
      <c r="Z39" s="44">
        <v>0</v>
      </c>
      <c r="AA39" s="45">
        <f t="shared" si="44"/>
        <v>0</v>
      </c>
      <c r="AB39" s="47">
        <f t="shared" si="45"/>
        <v>201</v>
      </c>
      <c r="AC39" s="45">
        <f t="shared" si="46"/>
        <v>98.04878048780488</v>
      </c>
      <c r="AD39" s="44">
        <v>4</v>
      </c>
      <c r="AE39" s="48">
        <f t="shared" si="47"/>
        <v>1.951219512195122</v>
      </c>
      <c r="AF39" s="47">
        <f t="shared" si="48"/>
        <v>205</v>
      </c>
      <c r="AG39" s="106">
        <f t="shared" si="49"/>
        <v>52.97157622739018</v>
      </c>
      <c r="AH39" s="107">
        <f t="shared" si="50"/>
        <v>-47.02842377260982</v>
      </c>
    </row>
    <row r="40" spans="1:38" s="2" customFormat="1" ht="6.75" customHeight="1" thickBot="1" thickTop="1">
      <c r="A40" s="61"/>
      <c r="B40" s="61"/>
      <c r="C40" s="62"/>
      <c r="D40" s="61"/>
      <c r="E40" s="63"/>
      <c r="F40" s="63"/>
      <c r="G40" s="64"/>
      <c r="H40" s="63"/>
      <c r="I40" s="64"/>
      <c r="J40" s="63"/>
      <c r="K40" s="64"/>
      <c r="L40" s="63"/>
      <c r="M40" s="64"/>
      <c r="N40" s="63"/>
      <c r="O40" s="64"/>
      <c r="P40" s="63"/>
      <c r="Q40" s="64"/>
      <c r="R40" s="64"/>
      <c r="S40" s="64"/>
      <c r="T40" s="64"/>
      <c r="U40" s="64"/>
      <c r="V40" s="64"/>
      <c r="W40" s="64"/>
      <c r="X40" s="64"/>
      <c r="Y40" s="64"/>
      <c r="Z40" s="63"/>
      <c r="AA40" s="64"/>
      <c r="AB40" s="82"/>
      <c r="AC40" s="82"/>
      <c r="AD40" s="108"/>
      <c r="AE40" s="64"/>
      <c r="AF40" s="108"/>
      <c r="AG40" s="109"/>
      <c r="AH40" s="12"/>
      <c r="AI40" s="12"/>
      <c r="AJ40" s="12"/>
      <c r="AK40" s="12"/>
      <c r="AL40" s="12"/>
    </row>
    <row r="41" spans="1:38" s="2" customFormat="1" ht="14.25" customHeight="1" thickBot="1" thickTop="1">
      <c r="A41" s="141" t="s">
        <v>14</v>
      </c>
      <c r="B41" s="141"/>
      <c r="C41" s="141"/>
      <c r="D41" s="92">
        <f>COUNTA(D33:D39)</f>
        <v>7</v>
      </c>
      <c r="E41" s="92">
        <f>SUM(E33:E40)</f>
        <v>2060</v>
      </c>
      <c r="F41" s="92">
        <f>SUM(F33:F40)</f>
        <v>425</v>
      </c>
      <c r="G41" s="93">
        <f>F41/AF41*100</f>
        <v>35.153019023986765</v>
      </c>
      <c r="H41" s="92">
        <f>SUM(H33:H40)</f>
        <v>532</v>
      </c>
      <c r="I41" s="93">
        <f>H41/AF41*100</f>
        <v>44.00330851943755</v>
      </c>
      <c r="J41" s="92">
        <f>SUM(J33:J40)</f>
        <v>36</v>
      </c>
      <c r="K41" s="93">
        <f>J41/AF41*100</f>
        <v>2.977667493796526</v>
      </c>
      <c r="L41" s="92">
        <f>SUM(L33:L40)</f>
        <v>1</v>
      </c>
      <c r="M41" s="93">
        <f>L41/AF41*100</f>
        <v>0.0827129859387924</v>
      </c>
      <c r="N41" s="92">
        <f>SUM(N33:N40)</f>
        <v>2</v>
      </c>
      <c r="O41" s="93">
        <f>N41/AF41*100</f>
        <v>0.1654259718775848</v>
      </c>
      <c r="P41" s="92">
        <f>SUM(P33:P40)</f>
        <v>180</v>
      </c>
      <c r="Q41" s="93">
        <f>P41/AF41*100</f>
        <v>14.888337468982629</v>
      </c>
      <c r="R41" s="92">
        <f>SUM(R33:R40)</f>
        <v>0</v>
      </c>
      <c r="S41" s="93">
        <f>R41/AF41*100</f>
        <v>0</v>
      </c>
      <c r="T41" s="92">
        <f>SUM(T33:T40)</f>
        <v>4</v>
      </c>
      <c r="U41" s="93">
        <f>T41/AF41*100</f>
        <v>0.3308519437551696</v>
      </c>
      <c r="V41" s="92">
        <f>SUM(V33:V40)</f>
        <v>0</v>
      </c>
      <c r="W41" s="93">
        <f>V41/AF41*100</f>
        <v>0</v>
      </c>
      <c r="X41" s="92">
        <f>SUM(X33:X40)</f>
        <v>0</v>
      </c>
      <c r="Y41" s="93">
        <f>X41/AF41*100</f>
        <v>0</v>
      </c>
      <c r="Z41" s="92">
        <f>SUM(Z33:Z40)</f>
        <v>0</v>
      </c>
      <c r="AA41" s="93">
        <f>Z41/AF41*100</f>
        <v>0</v>
      </c>
      <c r="AB41" s="92">
        <f>SUM(AB33:AB40)</f>
        <v>1180</v>
      </c>
      <c r="AC41" s="93">
        <f>AB41/AF41*100</f>
        <v>97.60132340777503</v>
      </c>
      <c r="AD41" s="92">
        <f>SUM(AD33:AD40)</f>
        <v>29</v>
      </c>
      <c r="AE41" s="94">
        <f>AD41/AF41*100</f>
        <v>2.3986765922249793</v>
      </c>
      <c r="AF41" s="95">
        <f>AB41+AD41</f>
        <v>1209</v>
      </c>
      <c r="AG41" s="96">
        <f>AF41/E41*100</f>
        <v>58.68932038834952</v>
      </c>
      <c r="AH41" s="102">
        <f>AG41-100</f>
        <v>-41.31067961165048</v>
      </c>
      <c r="AI41" s="12"/>
      <c r="AJ41" s="12"/>
      <c r="AK41" s="12"/>
      <c r="AL41" s="12"/>
    </row>
    <row r="42" spans="1:33" s="110" customFormat="1" ht="14.25" customHeight="1" thickBot="1" thickTop="1">
      <c r="A42" s="56"/>
      <c r="B42" s="56"/>
      <c r="C42" s="56"/>
      <c r="D42" s="57"/>
      <c r="E42" s="57"/>
      <c r="F42" s="57"/>
      <c r="G42" s="50"/>
      <c r="H42" s="57"/>
      <c r="I42" s="50"/>
      <c r="J42" s="57"/>
      <c r="K42" s="50"/>
      <c r="L42" s="57"/>
      <c r="M42" s="50"/>
      <c r="N42" s="57"/>
      <c r="O42" s="50"/>
      <c r="P42" s="57"/>
      <c r="Q42" s="50"/>
      <c r="R42" s="50"/>
      <c r="S42" s="50"/>
      <c r="T42" s="57"/>
      <c r="U42" s="50"/>
      <c r="V42" s="67"/>
      <c r="W42" s="50"/>
      <c r="X42" s="57"/>
      <c r="Y42" s="50"/>
      <c r="Z42" s="57"/>
      <c r="AA42" s="50"/>
      <c r="AB42" s="57"/>
      <c r="AC42" s="50"/>
      <c r="AD42" s="57"/>
      <c r="AE42" s="53"/>
      <c r="AF42" s="52"/>
      <c r="AG42" s="54"/>
    </row>
    <row r="43" spans="1:34" ht="13.5" thickTop="1">
      <c r="A43" s="142" t="s">
        <v>4</v>
      </c>
      <c r="B43" s="145" t="s">
        <v>29</v>
      </c>
      <c r="C43" s="33">
        <v>118</v>
      </c>
      <c r="D43" s="34" t="s">
        <v>5</v>
      </c>
      <c r="E43" s="35">
        <v>643</v>
      </c>
      <c r="F43" s="36">
        <v>37</v>
      </c>
      <c r="G43" s="37">
        <f>F43/AF43*100</f>
        <v>7.566462167689162</v>
      </c>
      <c r="H43" s="38">
        <v>43</v>
      </c>
      <c r="I43" s="37">
        <f>H43/AF43*100</f>
        <v>8.793456032719837</v>
      </c>
      <c r="J43" s="36">
        <v>0</v>
      </c>
      <c r="K43" s="37">
        <f>J43/AF43*100</f>
        <v>0</v>
      </c>
      <c r="L43" s="36">
        <v>0</v>
      </c>
      <c r="M43" s="37">
        <f>L43/AF43*100</f>
        <v>0</v>
      </c>
      <c r="N43" s="36">
        <v>295</v>
      </c>
      <c r="O43" s="37">
        <f>N43/AF43*100</f>
        <v>60.32719836400818</v>
      </c>
      <c r="P43" s="36">
        <v>58</v>
      </c>
      <c r="Q43" s="37">
        <f>P43/AF43*100</f>
        <v>11.860940695296524</v>
      </c>
      <c r="R43" s="79">
        <v>0</v>
      </c>
      <c r="S43" s="37">
        <f>R43/AF43*100</f>
        <v>0</v>
      </c>
      <c r="T43" s="59">
        <v>0</v>
      </c>
      <c r="U43" s="37">
        <f>T43/AF43*100</f>
        <v>0</v>
      </c>
      <c r="V43" s="59">
        <v>0</v>
      </c>
      <c r="W43" s="37">
        <f>V43/AF43*100</f>
        <v>0</v>
      </c>
      <c r="X43" s="59">
        <v>0</v>
      </c>
      <c r="Y43" s="37">
        <f>X43/AF43*100</f>
        <v>0</v>
      </c>
      <c r="Z43" s="36">
        <v>0</v>
      </c>
      <c r="AA43" s="37">
        <f>Z43/AF43*100</f>
        <v>0</v>
      </c>
      <c r="AB43" s="39">
        <f>F43+H43+J43+L43+N43+P43+T43+V43+X43+Z43</f>
        <v>433</v>
      </c>
      <c r="AC43" s="37">
        <f>AB43/AF43*100</f>
        <v>88.5480572597137</v>
      </c>
      <c r="AD43" s="36">
        <v>56</v>
      </c>
      <c r="AE43" s="40">
        <f aca="true" t="shared" si="51" ref="AE43:AE48">AD43/AF43*100</f>
        <v>11.451942740286299</v>
      </c>
      <c r="AF43" s="39">
        <f aca="true" t="shared" si="52" ref="AF43:AF48">AB43+AD43</f>
        <v>489</v>
      </c>
      <c r="AG43" s="103">
        <f>AF43/E43*100</f>
        <v>76.049766718507</v>
      </c>
      <c r="AH43" s="101">
        <f>AG43-100</f>
        <v>-23.950233281493</v>
      </c>
    </row>
    <row r="44" spans="1:34" ht="12.75">
      <c r="A44" s="143"/>
      <c r="B44" s="146"/>
      <c r="C44" s="5">
        <v>119</v>
      </c>
      <c r="D44" s="3" t="s">
        <v>5</v>
      </c>
      <c r="E44" s="6">
        <v>230</v>
      </c>
      <c r="F44" s="22">
        <v>24</v>
      </c>
      <c r="G44" s="23">
        <f>F44/AF44*100</f>
        <v>13.333333333333334</v>
      </c>
      <c r="H44" s="24">
        <v>65</v>
      </c>
      <c r="I44" s="23">
        <f>H44/AF44*100</f>
        <v>36.11111111111111</v>
      </c>
      <c r="J44" s="22">
        <v>0</v>
      </c>
      <c r="K44" s="23">
        <f>J44/AF44*100</f>
        <v>0</v>
      </c>
      <c r="L44" s="22">
        <v>0</v>
      </c>
      <c r="M44" s="23">
        <f>L44/AF44*100</f>
        <v>0</v>
      </c>
      <c r="N44" s="22">
        <v>71</v>
      </c>
      <c r="O44" s="23">
        <f>N44/AF44*100</f>
        <v>39.44444444444444</v>
      </c>
      <c r="P44" s="22">
        <v>13</v>
      </c>
      <c r="Q44" s="23">
        <f>P44/AF44*100</f>
        <v>7.222222222222221</v>
      </c>
      <c r="R44" s="80">
        <v>0</v>
      </c>
      <c r="S44" s="23">
        <f>R44/AF44*100</f>
        <v>0</v>
      </c>
      <c r="T44" s="55">
        <v>0</v>
      </c>
      <c r="U44" s="23">
        <f>T44/AF44*100</f>
        <v>0</v>
      </c>
      <c r="V44" s="55">
        <v>0</v>
      </c>
      <c r="W44" s="23">
        <f>V44/AF44*100</f>
        <v>0</v>
      </c>
      <c r="X44" s="55">
        <v>0</v>
      </c>
      <c r="Y44" s="23">
        <f>X44/AF44*100</f>
        <v>0</v>
      </c>
      <c r="Z44" s="22">
        <v>0</v>
      </c>
      <c r="AA44" s="23">
        <f>Z44/AF44*100</f>
        <v>0</v>
      </c>
      <c r="AB44" s="25">
        <f>F44+H44+J44+L44+N44+P44+T44+V44+X44+Z44</f>
        <v>173</v>
      </c>
      <c r="AC44" s="23">
        <f>AB44/AF44*100</f>
        <v>96.11111111111111</v>
      </c>
      <c r="AD44" s="22">
        <v>7</v>
      </c>
      <c r="AE44" s="26">
        <f t="shared" si="51"/>
        <v>3.888888888888889</v>
      </c>
      <c r="AF44" s="25">
        <f t="shared" si="52"/>
        <v>180</v>
      </c>
      <c r="AG44" s="104">
        <f>AF44/E44*100</f>
        <v>78.26086956521739</v>
      </c>
      <c r="AH44" s="105">
        <f>AG44-100</f>
        <v>-21.73913043478261</v>
      </c>
    </row>
    <row r="45" spans="1:34" ht="12.75">
      <c r="A45" s="143"/>
      <c r="B45" s="146"/>
      <c r="C45" s="5">
        <v>120</v>
      </c>
      <c r="D45" s="3" t="s">
        <v>5</v>
      </c>
      <c r="E45" s="6">
        <v>432</v>
      </c>
      <c r="F45" s="22">
        <v>37</v>
      </c>
      <c r="G45" s="23">
        <f>F45/AF45*100</f>
        <v>9.814323607427056</v>
      </c>
      <c r="H45" s="24">
        <v>202</v>
      </c>
      <c r="I45" s="23">
        <f>H45/AF45*100</f>
        <v>53.58090185676393</v>
      </c>
      <c r="J45" s="22">
        <v>0</v>
      </c>
      <c r="K45" s="23">
        <f>J45/AF45*100</f>
        <v>0</v>
      </c>
      <c r="L45" s="22">
        <v>0</v>
      </c>
      <c r="M45" s="23">
        <f>L45/AF45*100</f>
        <v>0</v>
      </c>
      <c r="N45" s="22">
        <v>46</v>
      </c>
      <c r="O45" s="23">
        <f>N45/AF45*100</f>
        <v>12.20159151193634</v>
      </c>
      <c r="P45" s="22">
        <v>79</v>
      </c>
      <c r="Q45" s="23">
        <f>P45/AF45*100</f>
        <v>20.954907161803714</v>
      </c>
      <c r="R45" s="80">
        <v>0</v>
      </c>
      <c r="S45" s="23">
        <f>R45/AF45*100</f>
        <v>0</v>
      </c>
      <c r="T45" s="55">
        <v>0</v>
      </c>
      <c r="U45" s="23">
        <f>T45/AF45*100</f>
        <v>0</v>
      </c>
      <c r="V45" s="55">
        <v>0</v>
      </c>
      <c r="W45" s="23">
        <f>V45/AF45*100</f>
        <v>0</v>
      </c>
      <c r="X45" s="55">
        <v>0</v>
      </c>
      <c r="Y45" s="23">
        <f>X45/AF45*100</f>
        <v>0</v>
      </c>
      <c r="Z45" s="22">
        <v>0</v>
      </c>
      <c r="AA45" s="23">
        <f>Z45/AF45*100</f>
        <v>0</v>
      </c>
      <c r="AB45" s="25">
        <f>F45+H45+J45+L45+N45+P45+T45+V45+X45+Z45</f>
        <v>364</v>
      </c>
      <c r="AC45" s="23">
        <f>AB45/AF45*100</f>
        <v>96.55172413793103</v>
      </c>
      <c r="AD45" s="22">
        <v>13</v>
      </c>
      <c r="AE45" s="26">
        <f t="shared" si="51"/>
        <v>3.4482758620689653</v>
      </c>
      <c r="AF45" s="25">
        <f t="shared" si="52"/>
        <v>377</v>
      </c>
      <c r="AG45" s="104">
        <f>AF45/E45*100</f>
        <v>87.26851851851852</v>
      </c>
      <c r="AH45" s="105">
        <f>AG45-100</f>
        <v>-12.731481481481481</v>
      </c>
    </row>
    <row r="46" spans="1:34" ht="13.5" thickBot="1">
      <c r="A46" s="144"/>
      <c r="B46" s="147"/>
      <c r="C46" s="41">
        <v>121</v>
      </c>
      <c r="D46" s="42" t="s">
        <v>5</v>
      </c>
      <c r="E46" s="43">
        <v>514</v>
      </c>
      <c r="F46" s="44">
        <v>89</v>
      </c>
      <c r="G46" s="45">
        <f>F46/AF46*100</f>
        <v>23.733333333333334</v>
      </c>
      <c r="H46" s="46">
        <v>79</v>
      </c>
      <c r="I46" s="45">
        <f>H46/AF46*100</f>
        <v>21.066666666666666</v>
      </c>
      <c r="J46" s="44">
        <v>0</v>
      </c>
      <c r="K46" s="45">
        <f>J46/AF46*100</f>
        <v>0</v>
      </c>
      <c r="L46" s="44">
        <v>0</v>
      </c>
      <c r="M46" s="45">
        <f>L46/AF46*100</f>
        <v>0</v>
      </c>
      <c r="N46" s="44">
        <v>84</v>
      </c>
      <c r="O46" s="45">
        <f>N46/AF46*100</f>
        <v>22.400000000000002</v>
      </c>
      <c r="P46" s="44">
        <v>100</v>
      </c>
      <c r="Q46" s="45">
        <f>P46/AF46*100</f>
        <v>26.666666666666668</v>
      </c>
      <c r="R46" s="81">
        <v>0</v>
      </c>
      <c r="S46" s="45">
        <f>R46/AF46*100</f>
        <v>0</v>
      </c>
      <c r="T46" s="60">
        <v>0</v>
      </c>
      <c r="U46" s="45">
        <f>T46/AF46*100</f>
        <v>0</v>
      </c>
      <c r="V46" s="60">
        <v>0</v>
      </c>
      <c r="W46" s="45">
        <f>V46/AF46*100</f>
        <v>0</v>
      </c>
      <c r="X46" s="60">
        <v>0</v>
      </c>
      <c r="Y46" s="45">
        <f>X46/AF46*100</f>
        <v>0</v>
      </c>
      <c r="Z46" s="44">
        <v>0</v>
      </c>
      <c r="AA46" s="45">
        <f>Z46/AF46*100</f>
        <v>0</v>
      </c>
      <c r="AB46" s="47">
        <f>F46+H46+J46+L46+N46+P46+T46+V46+X46+Z46</f>
        <v>352</v>
      </c>
      <c r="AC46" s="45">
        <f>AB46/AF46*100</f>
        <v>93.86666666666666</v>
      </c>
      <c r="AD46" s="44">
        <v>23</v>
      </c>
      <c r="AE46" s="48">
        <f t="shared" si="51"/>
        <v>6.133333333333333</v>
      </c>
      <c r="AF46" s="47">
        <f t="shared" si="52"/>
        <v>375</v>
      </c>
      <c r="AG46" s="106">
        <f>AF46/E46*100</f>
        <v>72.95719844357976</v>
      </c>
      <c r="AH46" s="107">
        <f>AG46-100</f>
        <v>-27.042801556420244</v>
      </c>
    </row>
    <row r="47" spans="1:38" s="28" customFormat="1" ht="6.75" customHeight="1" thickBot="1" thickTop="1">
      <c r="A47" s="111"/>
      <c r="B47" s="111"/>
      <c r="C47" s="62"/>
      <c r="D47" s="61"/>
      <c r="E47" s="63"/>
      <c r="F47" s="112"/>
      <c r="G47" s="113"/>
      <c r="H47" s="114"/>
      <c r="I47" s="113"/>
      <c r="J47" s="112"/>
      <c r="K47" s="113"/>
      <c r="L47" s="112"/>
      <c r="M47" s="113"/>
      <c r="N47" s="112"/>
      <c r="O47" s="113"/>
      <c r="P47" s="112"/>
      <c r="Q47" s="113"/>
      <c r="R47" s="113"/>
      <c r="S47" s="113"/>
      <c r="T47" s="113"/>
      <c r="U47" s="113"/>
      <c r="V47" s="113"/>
      <c r="W47" s="113"/>
      <c r="X47" s="113"/>
      <c r="Y47" s="113"/>
      <c r="Z47" s="112"/>
      <c r="AA47" s="113"/>
      <c r="AB47" s="115"/>
      <c r="AC47" s="113"/>
      <c r="AD47" s="112"/>
      <c r="AE47" s="116"/>
      <c r="AF47" s="115"/>
      <c r="AG47" s="117"/>
      <c r="AH47" s="29"/>
      <c r="AI47" s="29"/>
      <c r="AJ47" s="29"/>
      <c r="AK47" s="29"/>
      <c r="AL47" s="29"/>
    </row>
    <row r="48" spans="1:38" s="30" customFormat="1" ht="14.25" thickBot="1" thickTop="1">
      <c r="A48" s="141" t="s">
        <v>14</v>
      </c>
      <c r="B48" s="141"/>
      <c r="C48" s="141"/>
      <c r="D48" s="92">
        <f>COUNTA(D43:D46)</f>
        <v>4</v>
      </c>
      <c r="E48" s="92">
        <f>SUM(E43:E47)</f>
        <v>1819</v>
      </c>
      <c r="F48" s="92">
        <f>SUM(F43:F47)</f>
        <v>187</v>
      </c>
      <c r="G48" s="93">
        <f>F48/AF48*100</f>
        <v>13.159746657283602</v>
      </c>
      <c r="H48" s="92">
        <f>SUM(H43:H47)</f>
        <v>389</v>
      </c>
      <c r="I48" s="93">
        <f>H48/AF48*100</f>
        <v>27.375087966220974</v>
      </c>
      <c r="J48" s="92">
        <f>SUM(J43:J47)</f>
        <v>0</v>
      </c>
      <c r="K48" s="93">
        <f>J48/AF48*100</f>
        <v>0</v>
      </c>
      <c r="L48" s="92">
        <f>SUM(L43:L47)</f>
        <v>0</v>
      </c>
      <c r="M48" s="93">
        <f>L48/AF48*100</f>
        <v>0</v>
      </c>
      <c r="N48" s="92">
        <f>SUM(N43:N47)</f>
        <v>496</v>
      </c>
      <c r="O48" s="93">
        <f>N48/AF48*100</f>
        <v>34.90499648135116</v>
      </c>
      <c r="P48" s="92">
        <f>SUM(P43:P47)</f>
        <v>250</v>
      </c>
      <c r="Q48" s="93">
        <f>P48/AF48*100</f>
        <v>17.593244194229417</v>
      </c>
      <c r="R48" s="92">
        <f>SUM(R39:R47)</f>
        <v>0</v>
      </c>
      <c r="S48" s="93">
        <f>R48/AF48*100</f>
        <v>0</v>
      </c>
      <c r="T48" s="92">
        <f>SUM(T43:T47)</f>
        <v>0</v>
      </c>
      <c r="U48" s="93">
        <f>T48/AF48*100</f>
        <v>0</v>
      </c>
      <c r="V48" s="92">
        <f>SUM(V43:V47)</f>
        <v>0</v>
      </c>
      <c r="W48" s="93">
        <f>V48/AF48*100</f>
        <v>0</v>
      </c>
      <c r="X48" s="92">
        <f>SUM(X43:X47)</f>
        <v>0</v>
      </c>
      <c r="Y48" s="93">
        <f>X48/AF48*100</f>
        <v>0</v>
      </c>
      <c r="Z48" s="92">
        <f>SUM(Z43:Z47)</f>
        <v>0</v>
      </c>
      <c r="AA48" s="93">
        <f>Z48/AF48*100</f>
        <v>0</v>
      </c>
      <c r="AB48" s="92">
        <f>SUM(AB43:AB47)</f>
        <v>1322</v>
      </c>
      <c r="AC48" s="93">
        <f>AB48/AF48*100</f>
        <v>93.03307529908516</v>
      </c>
      <c r="AD48" s="92">
        <f>SUM(AD43:AD47)</f>
        <v>99</v>
      </c>
      <c r="AE48" s="94">
        <f t="shared" si="51"/>
        <v>6.966924700914849</v>
      </c>
      <c r="AF48" s="95">
        <f t="shared" si="52"/>
        <v>1421</v>
      </c>
      <c r="AG48" s="96">
        <f>AF48/E48*100</f>
        <v>78.11984606926883</v>
      </c>
      <c r="AH48" s="102">
        <f>AG48-100</f>
        <v>-21.88015393073117</v>
      </c>
      <c r="AI48" s="31"/>
      <c r="AJ48" s="31"/>
      <c r="AK48" s="31"/>
      <c r="AL48" s="31"/>
    </row>
    <row r="49" ht="13.5" thickTop="1"/>
  </sheetData>
  <mergeCells count="41">
    <mergeCell ref="AH9:AH11"/>
    <mergeCell ref="A1:AH1"/>
    <mergeCell ref="A2:AH2"/>
    <mergeCell ref="A3:AH3"/>
    <mergeCell ref="A4:AH4"/>
    <mergeCell ref="A5:AH5"/>
    <mergeCell ref="A6:AH6"/>
    <mergeCell ref="A7:AH7"/>
    <mergeCell ref="A8:AH8"/>
    <mergeCell ref="AD9:AE10"/>
    <mergeCell ref="L10:M10"/>
    <mergeCell ref="AF9:AF11"/>
    <mergeCell ref="Z10:AA10"/>
    <mergeCell ref="V10:W10"/>
    <mergeCell ref="X10:Y10"/>
    <mergeCell ref="F9:AA9"/>
    <mergeCell ref="N10:O10"/>
    <mergeCell ref="P10:Q10"/>
    <mergeCell ref="J10:K10"/>
    <mergeCell ref="A9:B10"/>
    <mergeCell ref="E9:E11"/>
    <mergeCell ref="H10:I10"/>
    <mergeCell ref="AG9:AG11"/>
    <mergeCell ref="C9:C11"/>
    <mergeCell ref="AB9:AC10"/>
    <mergeCell ref="F10:G10"/>
    <mergeCell ref="D9:D11"/>
    <mergeCell ref="T10:U10"/>
    <mergeCell ref="R10:S10"/>
    <mergeCell ref="A13:A20"/>
    <mergeCell ref="B13:B20"/>
    <mergeCell ref="B33:B39"/>
    <mergeCell ref="A33:A39"/>
    <mergeCell ref="A48:C48"/>
    <mergeCell ref="A22:C22"/>
    <mergeCell ref="A43:A46"/>
    <mergeCell ref="B43:B46"/>
    <mergeCell ref="A31:C31"/>
    <mergeCell ref="A24:A29"/>
    <mergeCell ref="B24:B29"/>
    <mergeCell ref="A41:C41"/>
  </mergeCells>
  <printOptions horizontalCentered="1"/>
  <pageMargins left="0" right="0" top="0.5905511811023623" bottom="0.7874015748031497" header="0" footer="0"/>
  <pageSetup horizontalDpi="300" verticalDpi="300" orientation="landscape" paperSize="5" scale="90" r:id="rId4"/>
  <headerFooter alignWithMargins="0">
    <oddFooter>&amp;C&amp;P de &amp;N</oddFooter>
  </headerFooter>
  <rowBreaks count="1" manualBreakCount="1">
    <brk id="42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0"/>
  <sheetViews>
    <sheetView zoomScale="75" zoomScaleNormal="75" workbookViewId="0" topLeftCell="A6">
      <selection activeCell="X52" sqref="X52"/>
    </sheetView>
  </sheetViews>
  <sheetFormatPr defaultColWidth="11.421875" defaultRowHeight="12.75"/>
  <cols>
    <col min="1" max="1" width="10.140625" style="1" customWidth="1"/>
    <col min="2" max="2" width="12.7109375" style="1" customWidth="1"/>
    <col min="3" max="3" width="7.421875" style="4" customWidth="1"/>
    <col min="4" max="4" width="5.28125" style="1" customWidth="1"/>
    <col min="5" max="5" width="5.7109375" style="7" customWidth="1"/>
    <col min="6" max="6" width="5.140625" style="7" customWidth="1"/>
    <col min="7" max="7" width="4.421875" style="16" customWidth="1"/>
    <col min="8" max="8" width="5.140625" style="7" customWidth="1"/>
    <col min="9" max="9" width="4.421875" style="16" customWidth="1"/>
    <col min="10" max="10" width="5.140625" style="7" customWidth="1"/>
    <col min="11" max="11" width="4.421875" style="16" customWidth="1"/>
    <col min="12" max="12" width="5.140625" style="7" customWidth="1"/>
    <col min="13" max="13" width="4.421875" style="16" customWidth="1"/>
    <col min="14" max="14" width="5.140625" style="7" customWidth="1"/>
    <col min="15" max="15" width="4.421875" style="16" customWidth="1"/>
    <col min="16" max="16" width="5.140625" style="7" customWidth="1"/>
    <col min="17" max="17" width="4.421875" style="16" customWidth="1"/>
    <col min="18" max="18" width="5.140625" style="16" customWidth="1"/>
    <col min="19" max="19" width="4.421875" style="16" customWidth="1"/>
    <col min="20" max="20" width="5.140625" style="16" customWidth="1"/>
    <col min="21" max="21" width="4.421875" style="16" customWidth="1"/>
    <col min="22" max="22" width="5.140625" style="16" customWidth="1"/>
    <col min="23" max="23" width="4.421875" style="16" customWidth="1"/>
    <col min="24" max="24" width="5.140625" style="16" customWidth="1"/>
    <col min="25" max="25" width="4.421875" style="16" customWidth="1"/>
    <col min="26" max="26" width="5.140625" style="7" customWidth="1"/>
    <col min="27" max="27" width="4.421875" style="16" customWidth="1"/>
    <col min="28" max="28" width="4.8515625" style="10" customWidth="1"/>
    <col min="29" max="29" width="3.57421875" style="10" customWidth="1"/>
    <col min="30" max="30" width="4.421875" style="8" customWidth="1"/>
    <col min="31" max="31" width="3.28125" style="16" customWidth="1"/>
    <col min="32" max="32" width="6.7109375" style="8" customWidth="1"/>
    <col min="33" max="33" width="7.28125" style="20" customWidth="1"/>
    <col min="34" max="34" width="7.140625" style="15" customWidth="1"/>
    <col min="35" max="38" width="11.421875" style="15" customWidth="1"/>
  </cols>
  <sheetData>
    <row r="1" spans="1:34" ht="39.7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</row>
    <row r="2" spans="1:34" ht="18">
      <c r="A2" s="166" t="s">
        <v>11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34" ht="12.75">
      <c r="A3" s="167" t="s">
        <v>12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</row>
    <row r="4" spans="1:34" ht="12.75">
      <c r="A4" s="168" t="s">
        <v>13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</row>
    <row r="5" spans="1:34" ht="12.7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</row>
    <row r="6" spans="1:34" ht="25.5" customHeight="1">
      <c r="A6" s="169" t="s">
        <v>53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</row>
    <row r="7" spans="1:34" ht="13.5" customHeight="1">
      <c r="A7" s="170" t="s">
        <v>61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</row>
    <row r="8" spans="1:34" ht="13.5" thickBo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</row>
    <row r="9" spans="1:38" s="17" customFormat="1" ht="12" customHeight="1" thickBot="1" thickTop="1">
      <c r="A9" s="138" t="s">
        <v>26</v>
      </c>
      <c r="B9" s="139"/>
      <c r="C9" s="153" t="s">
        <v>2</v>
      </c>
      <c r="D9" s="158" t="s">
        <v>3</v>
      </c>
      <c r="E9" s="149" t="s">
        <v>17</v>
      </c>
      <c r="F9" s="161" t="s">
        <v>20</v>
      </c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54" t="s">
        <v>21</v>
      </c>
      <c r="AC9" s="155"/>
      <c r="AD9" s="172" t="s">
        <v>18</v>
      </c>
      <c r="AE9" s="173"/>
      <c r="AF9" s="149" t="s">
        <v>19</v>
      </c>
      <c r="AG9" s="150" t="s">
        <v>45</v>
      </c>
      <c r="AH9" s="162" t="s">
        <v>49</v>
      </c>
      <c r="AI9" s="18"/>
      <c r="AJ9" s="18"/>
      <c r="AK9" s="18"/>
      <c r="AL9" s="18"/>
    </row>
    <row r="10" spans="1:34" s="19" customFormat="1" ht="18.75" customHeight="1" thickBot="1" thickTop="1">
      <c r="A10" s="140"/>
      <c r="B10" s="148"/>
      <c r="C10" s="153"/>
      <c r="D10" s="158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59"/>
      <c r="S10" s="160"/>
      <c r="T10" s="159"/>
      <c r="U10" s="160"/>
      <c r="V10" s="159"/>
      <c r="W10" s="160"/>
      <c r="X10" s="159"/>
      <c r="Y10" s="160"/>
      <c r="Z10" s="149"/>
      <c r="AA10" s="149"/>
      <c r="AB10" s="156"/>
      <c r="AC10" s="157"/>
      <c r="AD10" s="174"/>
      <c r="AE10" s="175"/>
      <c r="AF10" s="149"/>
      <c r="AG10" s="151"/>
      <c r="AH10" s="163"/>
    </row>
    <row r="11" spans="1:34" s="19" customFormat="1" ht="12.75" customHeight="1" thickBot="1" thickTop="1">
      <c r="A11" s="89" t="s">
        <v>27</v>
      </c>
      <c r="B11" s="89" t="s">
        <v>28</v>
      </c>
      <c r="C11" s="153"/>
      <c r="D11" s="158"/>
      <c r="E11" s="149"/>
      <c r="F11" s="87" t="s">
        <v>15</v>
      </c>
      <c r="G11" s="90" t="s">
        <v>16</v>
      </c>
      <c r="H11" s="87" t="s">
        <v>15</v>
      </c>
      <c r="I11" s="90" t="s">
        <v>16</v>
      </c>
      <c r="J11" s="87" t="s">
        <v>15</v>
      </c>
      <c r="K11" s="90" t="s">
        <v>16</v>
      </c>
      <c r="L11" s="87" t="s">
        <v>15</v>
      </c>
      <c r="M11" s="90" t="s">
        <v>16</v>
      </c>
      <c r="N11" s="87" t="s">
        <v>15</v>
      </c>
      <c r="O11" s="90" t="s">
        <v>16</v>
      </c>
      <c r="P11" s="87" t="s">
        <v>15</v>
      </c>
      <c r="Q11" s="90" t="s">
        <v>16</v>
      </c>
      <c r="R11" s="87" t="s">
        <v>15</v>
      </c>
      <c r="S11" s="90" t="s">
        <v>16</v>
      </c>
      <c r="T11" s="87" t="s">
        <v>15</v>
      </c>
      <c r="U11" s="90" t="s">
        <v>16</v>
      </c>
      <c r="V11" s="87" t="s">
        <v>15</v>
      </c>
      <c r="W11" s="90" t="s">
        <v>16</v>
      </c>
      <c r="X11" s="87" t="s">
        <v>15</v>
      </c>
      <c r="Y11" s="90" t="s">
        <v>16</v>
      </c>
      <c r="Z11" s="87" t="s">
        <v>15</v>
      </c>
      <c r="AA11" s="90" t="s">
        <v>16</v>
      </c>
      <c r="AB11" s="88" t="s">
        <v>22</v>
      </c>
      <c r="AC11" s="91" t="s">
        <v>16</v>
      </c>
      <c r="AD11" s="87" t="s">
        <v>22</v>
      </c>
      <c r="AE11" s="91" t="s">
        <v>16</v>
      </c>
      <c r="AF11" s="149"/>
      <c r="AG11" s="152"/>
      <c r="AH11" s="164"/>
    </row>
    <row r="12" spans="1:38" s="2" customFormat="1" ht="7.5" customHeight="1" thickBot="1" thickTop="1">
      <c r="A12" s="1"/>
      <c r="B12" s="1"/>
      <c r="C12" s="4"/>
      <c r="D12" s="1"/>
      <c r="E12" s="7"/>
      <c r="F12" s="7"/>
      <c r="G12" s="16"/>
      <c r="H12" s="7"/>
      <c r="I12" s="16"/>
      <c r="J12" s="7"/>
      <c r="K12" s="16"/>
      <c r="L12" s="7"/>
      <c r="M12" s="16"/>
      <c r="N12" s="7"/>
      <c r="O12" s="16"/>
      <c r="P12" s="7"/>
      <c r="Q12" s="16"/>
      <c r="R12" s="16"/>
      <c r="S12" s="16"/>
      <c r="T12" s="16"/>
      <c r="U12" s="16"/>
      <c r="V12" s="16"/>
      <c r="W12" s="16"/>
      <c r="X12" s="16"/>
      <c r="Y12" s="16"/>
      <c r="Z12" s="7"/>
      <c r="AA12" s="16"/>
      <c r="AB12" s="10"/>
      <c r="AC12" s="10"/>
      <c r="AD12" s="9"/>
      <c r="AE12" s="16"/>
      <c r="AF12" s="9"/>
      <c r="AG12" s="21"/>
      <c r="AH12" s="12"/>
      <c r="AI12" s="12"/>
      <c r="AJ12" s="12"/>
      <c r="AK12" s="12"/>
      <c r="AL12" s="12"/>
    </row>
    <row r="13" spans="1:34" ht="12.75" customHeight="1" thickTop="1">
      <c r="A13" s="142" t="s">
        <v>23</v>
      </c>
      <c r="B13" s="145" t="s">
        <v>38</v>
      </c>
      <c r="C13" s="33">
        <v>157</v>
      </c>
      <c r="D13" s="34" t="s">
        <v>5</v>
      </c>
      <c r="E13" s="35">
        <v>532</v>
      </c>
      <c r="F13" s="36">
        <v>168</v>
      </c>
      <c r="G13" s="37">
        <f aca="true" t="shared" si="0" ref="G13:G19">F13/AF13*100</f>
        <v>38.35616438356164</v>
      </c>
      <c r="H13" s="38">
        <v>251</v>
      </c>
      <c r="I13" s="37">
        <f aca="true" t="shared" si="1" ref="I13:I19">H13/AF13*100</f>
        <v>57.30593607305936</v>
      </c>
      <c r="J13" s="36">
        <v>1</v>
      </c>
      <c r="K13" s="37">
        <f aca="true" t="shared" si="2" ref="K13:K19">J13/AF13*100</f>
        <v>0.228310502283105</v>
      </c>
      <c r="L13" s="36">
        <v>0</v>
      </c>
      <c r="M13" s="37">
        <f aca="true" t="shared" si="3" ref="M13:M19">L13/AF13*100</f>
        <v>0</v>
      </c>
      <c r="N13" s="36">
        <v>0</v>
      </c>
      <c r="O13" s="37">
        <f aca="true" t="shared" si="4" ref="O13:O19">N13/AF13*100</f>
        <v>0</v>
      </c>
      <c r="P13" s="36">
        <v>3</v>
      </c>
      <c r="Q13" s="37">
        <f aca="true" t="shared" si="5" ref="Q13:Q19">P13/AF13*100</f>
        <v>0.684931506849315</v>
      </c>
      <c r="R13" s="79">
        <v>0</v>
      </c>
      <c r="S13" s="37">
        <f aca="true" t="shared" si="6" ref="S13:S19">R13/AF13*100</f>
        <v>0</v>
      </c>
      <c r="T13" s="59">
        <v>0</v>
      </c>
      <c r="U13" s="37">
        <f aca="true" t="shared" si="7" ref="U13:U19">T13/AF13*100</f>
        <v>0</v>
      </c>
      <c r="V13" s="59">
        <v>0</v>
      </c>
      <c r="W13" s="37">
        <f aca="true" t="shared" si="8" ref="W13:W19">V13/AF13*100</f>
        <v>0</v>
      </c>
      <c r="X13" s="59">
        <v>0</v>
      </c>
      <c r="Y13" s="37">
        <f aca="true" t="shared" si="9" ref="Y13:Y19">X13/AF13*100</f>
        <v>0</v>
      </c>
      <c r="Z13" s="36">
        <v>0</v>
      </c>
      <c r="AA13" s="37">
        <f aca="true" t="shared" si="10" ref="AA13:AA19">Z13/AF13*100</f>
        <v>0</v>
      </c>
      <c r="AB13" s="39">
        <f aca="true" t="shared" si="11" ref="AB13:AB19">F13+H13+J13+L13+N13+P13+T13+V13+X13+Z13</f>
        <v>423</v>
      </c>
      <c r="AC13" s="37">
        <f aca="true" t="shared" si="12" ref="AC13:AC19">AB13/AF13*100</f>
        <v>96.57534246575342</v>
      </c>
      <c r="AD13" s="36">
        <v>15</v>
      </c>
      <c r="AE13" s="40">
        <f aca="true" t="shared" si="13" ref="AE13:AE19">AD13/AF13*100</f>
        <v>3.4246575342465753</v>
      </c>
      <c r="AF13" s="39">
        <f aca="true" t="shared" si="14" ref="AF13:AF19">AB13+AD13</f>
        <v>438</v>
      </c>
      <c r="AG13" s="103">
        <f aca="true" t="shared" si="15" ref="AG13:AG19">AF13/E13*100</f>
        <v>82.33082706766918</v>
      </c>
      <c r="AH13" s="101">
        <f aca="true" t="shared" si="16" ref="AH13:AH19">AG13-100</f>
        <v>-17.669172932330824</v>
      </c>
    </row>
    <row r="14" spans="1:34" ht="12.75" customHeight="1">
      <c r="A14" s="143"/>
      <c r="B14" s="146"/>
      <c r="C14" s="5">
        <v>159</v>
      </c>
      <c r="D14" s="3" t="s">
        <v>5</v>
      </c>
      <c r="E14" s="6">
        <v>644</v>
      </c>
      <c r="F14" s="22">
        <v>170</v>
      </c>
      <c r="G14" s="23">
        <f t="shared" si="0"/>
        <v>42.394014962593516</v>
      </c>
      <c r="H14" s="24">
        <v>224</v>
      </c>
      <c r="I14" s="23">
        <f t="shared" si="1"/>
        <v>55.86034912718204</v>
      </c>
      <c r="J14" s="22">
        <v>3</v>
      </c>
      <c r="K14" s="23">
        <f t="shared" si="2"/>
        <v>0.7481296758104738</v>
      </c>
      <c r="L14" s="22">
        <v>0</v>
      </c>
      <c r="M14" s="23">
        <f t="shared" si="3"/>
        <v>0</v>
      </c>
      <c r="N14" s="22">
        <v>0</v>
      </c>
      <c r="O14" s="23">
        <f t="shared" si="4"/>
        <v>0</v>
      </c>
      <c r="P14" s="22">
        <v>0</v>
      </c>
      <c r="Q14" s="23">
        <f t="shared" si="5"/>
        <v>0</v>
      </c>
      <c r="R14" s="80">
        <v>0</v>
      </c>
      <c r="S14" s="23">
        <f t="shared" si="6"/>
        <v>0</v>
      </c>
      <c r="T14" s="55">
        <v>0</v>
      </c>
      <c r="U14" s="23">
        <f t="shared" si="7"/>
        <v>0</v>
      </c>
      <c r="V14" s="55">
        <v>0</v>
      </c>
      <c r="W14" s="23">
        <f t="shared" si="8"/>
        <v>0</v>
      </c>
      <c r="X14" s="55">
        <v>0</v>
      </c>
      <c r="Y14" s="23">
        <f t="shared" si="9"/>
        <v>0</v>
      </c>
      <c r="Z14" s="22">
        <v>0</v>
      </c>
      <c r="AA14" s="23">
        <f t="shared" si="10"/>
        <v>0</v>
      </c>
      <c r="AB14" s="25">
        <f t="shared" si="11"/>
        <v>397</v>
      </c>
      <c r="AC14" s="23">
        <f t="shared" si="12"/>
        <v>99.00249376558602</v>
      </c>
      <c r="AD14" s="22">
        <v>4</v>
      </c>
      <c r="AE14" s="26">
        <f t="shared" si="13"/>
        <v>0.997506234413965</v>
      </c>
      <c r="AF14" s="25">
        <f t="shared" si="14"/>
        <v>401</v>
      </c>
      <c r="AG14" s="104">
        <f t="shared" si="15"/>
        <v>62.267080745341616</v>
      </c>
      <c r="AH14" s="105">
        <f t="shared" si="16"/>
        <v>-37.732919254658384</v>
      </c>
    </row>
    <row r="15" spans="1:34" ht="12.75" customHeight="1">
      <c r="A15" s="143"/>
      <c r="B15" s="146"/>
      <c r="C15" s="5">
        <v>160</v>
      </c>
      <c r="D15" s="3" t="s">
        <v>5</v>
      </c>
      <c r="E15" s="6">
        <v>725</v>
      </c>
      <c r="F15" s="22">
        <v>263</v>
      </c>
      <c r="G15" s="23">
        <f t="shared" si="0"/>
        <v>49.34333958724203</v>
      </c>
      <c r="H15" s="24">
        <v>258</v>
      </c>
      <c r="I15" s="23">
        <f t="shared" si="1"/>
        <v>48.405253283302066</v>
      </c>
      <c r="J15" s="22">
        <v>0</v>
      </c>
      <c r="K15" s="23">
        <f t="shared" si="2"/>
        <v>0</v>
      </c>
      <c r="L15" s="22">
        <v>0</v>
      </c>
      <c r="M15" s="23">
        <f t="shared" si="3"/>
        <v>0</v>
      </c>
      <c r="N15" s="22">
        <v>0</v>
      </c>
      <c r="O15" s="23">
        <f t="shared" si="4"/>
        <v>0</v>
      </c>
      <c r="P15" s="22">
        <v>4</v>
      </c>
      <c r="Q15" s="23">
        <f t="shared" si="5"/>
        <v>0.7504690431519699</v>
      </c>
      <c r="R15" s="80">
        <v>0</v>
      </c>
      <c r="S15" s="23">
        <f t="shared" si="6"/>
        <v>0</v>
      </c>
      <c r="T15" s="55">
        <v>0</v>
      </c>
      <c r="U15" s="23">
        <f t="shared" si="7"/>
        <v>0</v>
      </c>
      <c r="V15" s="55">
        <v>0</v>
      </c>
      <c r="W15" s="23">
        <f t="shared" si="8"/>
        <v>0</v>
      </c>
      <c r="X15" s="55">
        <v>0</v>
      </c>
      <c r="Y15" s="23">
        <f t="shared" si="9"/>
        <v>0</v>
      </c>
      <c r="Z15" s="22">
        <v>0</v>
      </c>
      <c r="AA15" s="23">
        <f t="shared" si="10"/>
        <v>0</v>
      </c>
      <c r="AB15" s="25">
        <f t="shared" si="11"/>
        <v>525</v>
      </c>
      <c r="AC15" s="23">
        <f t="shared" si="12"/>
        <v>98.49906191369607</v>
      </c>
      <c r="AD15" s="22">
        <v>8</v>
      </c>
      <c r="AE15" s="26">
        <f t="shared" si="13"/>
        <v>1.5009380863039399</v>
      </c>
      <c r="AF15" s="25">
        <f t="shared" si="14"/>
        <v>533</v>
      </c>
      <c r="AG15" s="104">
        <f t="shared" si="15"/>
        <v>73.51724137931035</v>
      </c>
      <c r="AH15" s="105">
        <f t="shared" si="16"/>
        <v>-26.48275862068965</v>
      </c>
    </row>
    <row r="16" spans="1:34" ht="12.75" customHeight="1">
      <c r="A16" s="143"/>
      <c r="B16" s="146"/>
      <c r="C16" s="5">
        <v>161</v>
      </c>
      <c r="D16" s="3" t="s">
        <v>5</v>
      </c>
      <c r="E16" s="6">
        <v>731</v>
      </c>
      <c r="F16" s="22">
        <v>234</v>
      </c>
      <c r="G16" s="23">
        <f t="shared" si="0"/>
        <v>49.57627118644068</v>
      </c>
      <c r="H16" s="24">
        <v>218</v>
      </c>
      <c r="I16" s="23">
        <f t="shared" si="1"/>
        <v>46.186440677966104</v>
      </c>
      <c r="J16" s="22">
        <v>2</v>
      </c>
      <c r="K16" s="23">
        <f t="shared" si="2"/>
        <v>0.423728813559322</v>
      </c>
      <c r="L16" s="22">
        <v>0</v>
      </c>
      <c r="M16" s="23">
        <f t="shared" si="3"/>
        <v>0</v>
      </c>
      <c r="N16" s="22">
        <v>0</v>
      </c>
      <c r="O16" s="23">
        <f t="shared" si="4"/>
        <v>0</v>
      </c>
      <c r="P16" s="22">
        <v>14</v>
      </c>
      <c r="Q16" s="23">
        <f t="shared" si="5"/>
        <v>2.9661016949152543</v>
      </c>
      <c r="R16" s="80">
        <v>0</v>
      </c>
      <c r="S16" s="23">
        <f t="shared" si="6"/>
        <v>0</v>
      </c>
      <c r="T16" s="55">
        <v>0</v>
      </c>
      <c r="U16" s="23">
        <f t="shared" si="7"/>
        <v>0</v>
      </c>
      <c r="V16" s="55">
        <v>0</v>
      </c>
      <c r="W16" s="23">
        <f t="shared" si="8"/>
        <v>0</v>
      </c>
      <c r="X16" s="55">
        <v>0</v>
      </c>
      <c r="Y16" s="23">
        <f t="shared" si="9"/>
        <v>0</v>
      </c>
      <c r="Z16" s="22">
        <v>0</v>
      </c>
      <c r="AA16" s="23">
        <f t="shared" si="10"/>
        <v>0</v>
      </c>
      <c r="AB16" s="25">
        <f t="shared" si="11"/>
        <v>468</v>
      </c>
      <c r="AC16" s="23">
        <f t="shared" si="12"/>
        <v>99.15254237288136</v>
      </c>
      <c r="AD16" s="22">
        <v>4</v>
      </c>
      <c r="AE16" s="26">
        <f t="shared" si="13"/>
        <v>0.847457627118644</v>
      </c>
      <c r="AF16" s="25">
        <f t="shared" si="14"/>
        <v>472</v>
      </c>
      <c r="AG16" s="104">
        <f t="shared" si="15"/>
        <v>64.56908344733242</v>
      </c>
      <c r="AH16" s="105">
        <f t="shared" si="16"/>
        <v>-35.43091655266758</v>
      </c>
    </row>
    <row r="17" spans="1:34" ht="12.75" customHeight="1">
      <c r="A17" s="143"/>
      <c r="B17" s="146"/>
      <c r="C17" s="5">
        <v>162</v>
      </c>
      <c r="D17" s="3" t="s">
        <v>5</v>
      </c>
      <c r="E17" s="6">
        <v>656</v>
      </c>
      <c r="F17" s="22">
        <v>222</v>
      </c>
      <c r="G17" s="23">
        <f t="shared" si="0"/>
        <v>46.34655532359081</v>
      </c>
      <c r="H17" s="24">
        <v>237</v>
      </c>
      <c r="I17" s="23">
        <f t="shared" si="1"/>
        <v>49.478079331941544</v>
      </c>
      <c r="J17" s="22">
        <v>6</v>
      </c>
      <c r="K17" s="23">
        <f t="shared" si="2"/>
        <v>1.2526096033402923</v>
      </c>
      <c r="L17" s="22">
        <v>1</v>
      </c>
      <c r="M17" s="23">
        <f t="shared" si="3"/>
        <v>0.20876826722338201</v>
      </c>
      <c r="N17" s="22">
        <v>0</v>
      </c>
      <c r="O17" s="23">
        <f t="shared" si="4"/>
        <v>0</v>
      </c>
      <c r="P17" s="22">
        <v>2</v>
      </c>
      <c r="Q17" s="23">
        <f t="shared" si="5"/>
        <v>0.41753653444676403</v>
      </c>
      <c r="R17" s="80">
        <v>0</v>
      </c>
      <c r="S17" s="23">
        <f t="shared" si="6"/>
        <v>0</v>
      </c>
      <c r="T17" s="55">
        <v>0</v>
      </c>
      <c r="U17" s="23">
        <f t="shared" si="7"/>
        <v>0</v>
      </c>
      <c r="V17" s="55">
        <v>0</v>
      </c>
      <c r="W17" s="23">
        <f t="shared" si="8"/>
        <v>0</v>
      </c>
      <c r="X17" s="55">
        <v>0</v>
      </c>
      <c r="Y17" s="23">
        <f t="shared" si="9"/>
        <v>0</v>
      </c>
      <c r="Z17" s="22">
        <v>0</v>
      </c>
      <c r="AA17" s="23">
        <f t="shared" si="10"/>
        <v>0</v>
      </c>
      <c r="AB17" s="25">
        <f t="shared" si="11"/>
        <v>468</v>
      </c>
      <c r="AC17" s="23">
        <f t="shared" si="12"/>
        <v>97.7035490605428</v>
      </c>
      <c r="AD17" s="22">
        <v>11</v>
      </c>
      <c r="AE17" s="26">
        <f t="shared" si="13"/>
        <v>2.2964509394572024</v>
      </c>
      <c r="AF17" s="25">
        <f t="shared" si="14"/>
        <v>479</v>
      </c>
      <c r="AG17" s="104">
        <f t="shared" si="15"/>
        <v>73.01829268292683</v>
      </c>
      <c r="AH17" s="105">
        <f t="shared" si="16"/>
        <v>-26.981707317073173</v>
      </c>
    </row>
    <row r="18" spans="1:34" ht="12.75" customHeight="1">
      <c r="A18" s="143"/>
      <c r="B18" s="146"/>
      <c r="C18" s="5">
        <v>163</v>
      </c>
      <c r="D18" s="3" t="s">
        <v>5</v>
      </c>
      <c r="E18" s="6">
        <v>649</v>
      </c>
      <c r="F18" s="22">
        <v>275</v>
      </c>
      <c r="G18" s="23">
        <f t="shared" si="0"/>
        <v>56.935817805383024</v>
      </c>
      <c r="H18" s="24">
        <v>190</v>
      </c>
      <c r="I18" s="23">
        <f t="shared" si="1"/>
        <v>39.33747412008282</v>
      </c>
      <c r="J18" s="22">
        <v>2</v>
      </c>
      <c r="K18" s="23">
        <f t="shared" si="2"/>
        <v>0.4140786749482402</v>
      </c>
      <c r="L18" s="22">
        <v>0</v>
      </c>
      <c r="M18" s="23">
        <f t="shared" si="3"/>
        <v>0</v>
      </c>
      <c r="N18" s="22">
        <v>0</v>
      </c>
      <c r="O18" s="23">
        <f t="shared" si="4"/>
        <v>0</v>
      </c>
      <c r="P18" s="22">
        <v>4</v>
      </c>
      <c r="Q18" s="23">
        <f t="shared" si="5"/>
        <v>0.8281573498964804</v>
      </c>
      <c r="R18" s="80">
        <v>0</v>
      </c>
      <c r="S18" s="23">
        <f t="shared" si="6"/>
        <v>0</v>
      </c>
      <c r="T18" s="55">
        <v>0</v>
      </c>
      <c r="U18" s="23">
        <f t="shared" si="7"/>
        <v>0</v>
      </c>
      <c r="V18" s="55">
        <v>0</v>
      </c>
      <c r="W18" s="23">
        <f t="shared" si="8"/>
        <v>0</v>
      </c>
      <c r="X18" s="55">
        <v>0</v>
      </c>
      <c r="Y18" s="23">
        <f t="shared" si="9"/>
        <v>0</v>
      </c>
      <c r="Z18" s="22">
        <v>0</v>
      </c>
      <c r="AA18" s="23">
        <f t="shared" si="10"/>
        <v>0</v>
      </c>
      <c r="AB18" s="25">
        <f t="shared" si="11"/>
        <v>471</v>
      </c>
      <c r="AC18" s="23">
        <f t="shared" si="12"/>
        <v>97.51552795031056</v>
      </c>
      <c r="AD18" s="22">
        <v>12</v>
      </c>
      <c r="AE18" s="26">
        <f t="shared" si="13"/>
        <v>2.484472049689441</v>
      </c>
      <c r="AF18" s="25">
        <f t="shared" si="14"/>
        <v>483</v>
      </c>
      <c r="AG18" s="104">
        <f t="shared" si="15"/>
        <v>74.42218798151</v>
      </c>
      <c r="AH18" s="105">
        <f t="shared" si="16"/>
        <v>-25.577812018489993</v>
      </c>
    </row>
    <row r="19" spans="1:34" ht="12.75" customHeight="1" thickBot="1">
      <c r="A19" s="144"/>
      <c r="B19" s="147"/>
      <c r="C19" s="41">
        <v>164</v>
      </c>
      <c r="D19" s="42" t="s">
        <v>5</v>
      </c>
      <c r="E19" s="43">
        <v>694</v>
      </c>
      <c r="F19" s="44">
        <v>210</v>
      </c>
      <c r="G19" s="45">
        <f t="shared" si="0"/>
        <v>43.47826086956522</v>
      </c>
      <c r="H19" s="46">
        <v>258</v>
      </c>
      <c r="I19" s="45">
        <f t="shared" si="1"/>
        <v>53.41614906832298</v>
      </c>
      <c r="J19" s="44">
        <v>2</v>
      </c>
      <c r="K19" s="45">
        <f t="shared" si="2"/>
        <v>0.4140786749482402</v>
      </c>
      <c r="L19" s="44">
        <v>0</v>
      </c>
      <c r="M19" s="45">
        <f t="shared" si="3"/>
        <v>0</v>
      </c>
      <c r="N19" s="44">
        <v>0</v>
      </c>
      <c r="O19" s="45">
        <f t="shared" si="4"/>
        <v>0</v>
      </c>
      <c r="P19" s="44">
        <v>4</v>
      </c>
      <c r="Q19" s="45">
        <f t="shared" si="5"/>
        <v>0.8281573498964804</v>
      </c>
      <c r="R19" s="81">
        <v>0</v>
      </c>
      <c r="S19" s="45">
        <f t="shared" si="6"/>
        <v>0</v>
      </c>
      <c r="T19" s="60">
        <v>0</v>
      </c>
      <c r="U19" s="45">
        <f t="shared" si="7"/>
        <v>0</v>
      </c>
      <c r="V19" s="60">
        <v>0</v>
      </c>
      <c r="W19" s="45">
        <f t="shared" si="8"/>
        <v>0</v>
      </c>
      <c r="X19" s="60">
        <v>0</v>
      </c>
      <c r="Y19" s="45">
        <f t="shared" si="9"/>
        <v>0</v>
      </c>
      <c r="Z19" s="44">
        <v>0</v>
      </c>
      <c r="AA19" s="45">
        <f t="shared" si="10"/>
        <v>0</v>
      </c>
      <c r="AB19" s="47">
        <f t="shared" si="11"/>
        <v>474</v>
      </c>
      <c r="AC19" s="45">
        <f t="shared" si="12"/>
        <v>98.13664596273291</v>
      </c>
      <c r="AD19" s="44">
        <v>9</v>
      </c>
      <c r="AE19" s="48">
        <f t="shared" si="13"/>
        <v>1.8633540372670807</v>
      </c>
      <c r="AF19" s="47">
        <f t="shared" si="14"/>
        <v>483</v>
      </c>
      <c r="AG19" s="106">
        <f t="shared" si="15"/>
        <v>69.59654178674351</v>
      </c>
      <c r="AH19" s="107">
        <f t="shared" si="16"/>
        <v>-30.403458213256485</v>
      </c>
    </row>
    <row r="20" spans="1:38" s="28" customFormat="1" ht="6.75" customHeight="1" thickBot="1" thickTop="1">
      <c r="A20" s="111"/>
      <c r="B20" s="111"/>
      <c r="C20" s="62"/>
      <c r="D20" s="61"/>
      <c r="E20" s="63"/>
      <c r="F20" s="112"/>
      <c r="G20" s="113"/>
      <c r="H20" s="114"/>
      <c r="I20" s="113"/>
      <c r="J20" s="112"/>
      <c r="K20" s="113"/>
      <c r="L20" s="112"/>
      <c r="M20" s="113"/>
      <c r="N20" s="112"/>
      <c r="O20" s="113"/>
      <c r="P20" s="112"/>
      <c r="Q20" s="113"/>
      <c r="R20" s="113"/>
      <c r="S20" s="113"/>
      <c r="T20" s="113"/>
      <c r="U20" s="113"/>
      <c r="V20" s="113"/>
      <c r="W20" s="113"/>
      <c r="X20" s="113"/>
      <c r="Y20" s="113"/>
      <c r="Z20" s="112"/>
      <c r="AA20" s="113"/>
      <c r="AB20" s="115"/>
      <c r="AC20" s="113"/>
      <c r="AD20" s="112"/>
      <c r="AE20" s="116"/>
      <c r="AF20" s="115"/>
      <c r="AG20" s="117"/>
      <c r="AH20" s="29"/>
      <c r="AI20" s="29"/>
      <c r="AJ20" s="29"/>
      <c r="AK20" s="29"/>
      <c r="AL20" s="29"/>
    </row>
    <row r="21" spans="1:38" s="30" customFormat="1" ht="14.25" thickBot="1" thickTop="1">
      <c r="A21" s="141" t="s">
        <v>14</v>
      </c>
      <c r="B21" s="141"/>
      <c r="C21" s="141"/>
      <c r="D21" s="92">
        <f>COUNTA(D13:D19)</f>
        <v>7</v>
      </c>
      <c r="E21" s="92">
        <f>SUM(E13:E20)</f>
        <v>4631</v>
      </c>
      <c r="F21" s="92">
        <f>SUM(F13:F20)</f>
        <v>1542</v>
      </c>
      <c r="G21" s="93">
        <f>F21/AF21*100</f>
        <v>46.88355123137732</v>
      </c>
      <c r="H21" s="92">
        <f>SUM(H13:H20)</f>
        <v>1636</v>
      </c>
      <c r="I21" s="93">
        <f>H21/AF21*100</f>
        <v>49.74156278504104</v>
      </c>
      <c r="J21" s="92">
        <f>SUM(J13:J20)</f>
        <v>16</v>
      </c>
      <c r="K21" s="93">
        <f>J21/AF21*100</f>
        <v>0.486470051687443</v>
      </c>
      <c r="L21" s="92">
        <f>SUM(L13:L20)</f>
        <v>1</v>
      </c>
      <c r="M21" s="93">
        <f>L21/AF21*100</f>
        <v>0.030404378230465188</v>
      </c>
      <c r="N21" s="92">
        <f>SUM(N13:N20)</f>
        <v>0</v>
      </c>
      <c r="O21" s="93">
        <f>N21/AF21*100</f>
        <v>0</v>
      </c>
      <c r="P21" s="92">
        <f>SUM(P13:P20)</f>
        <v>31</v>
      </c>
      <c r="Q21" s="93">
        <f>P21/AF21*100</f>
        <v>0.9425357251444209</v>
      </c>
      <c r="R21" s="92">
        <f>SUM(R13:R20)</f>
        <v>0</v>
      </c>
      <c r="S21" s="93">
        <f>R21/AF21*100</f>
        <v>0</v>
      </c>
      <c r="T21" s="92">
        <f>SUM(T13:T20)</f>
        <v>0</v>
      </c>
      <c r="U21" s="93">
        <f>T21/AF21*100</f>
        <v>0</v>
      </c>
      <c r="V21" s="92">
        <f>SUM(V13:V20)</f>
        <v>0</v>
      </c>
      <c r="W21" s="93">
        <f>V21/AF21*100</f>
        <v>0</v>
      </c>
      <c r="X21" s="92">
        <f>SUM(X13:X20)</f>
        <v>0</v>
      </c>
      <c r="Y21" s="93">
        <f>X21/AF21*100</f>
        <v>0</v>
      </c>
      <c r="Z21" s="92">
        <f>SUM(Z13:Z20)</f>
        <v>0</v>
      </c>
      <c r="AA21" s="93">
        <f>Z21/AF21*100</f>
        <v>0</v>
      </c>
      <c r="AB21" s="92">
        <f>SUM(AB13:AB20)</f>
        <v>3226</v>
      </c>
      <c r="AC21" s="93">
        <f>AB21/AF21*100</f>
        <v>98.0845241714807</v>
      </c>
      <c r="AD21" s="92">
        <f>SUM(AD13:AD20)</f>
        <v>63</v>
      </c>
      <c r="AE21" s="94">
        <f>AD21/AF21*100</f>
        <v>1.9154758285193068</v>
      </c>
      <c r="AF21" s="95">
        <f>AB21+AD21</f>
        <v>3289</v>
      </c>
      <c r="AG21" s="96">
        <f>AF21/E21*100</f>
        <v>71.02137767220903</v>
      </c>
      <c r="AH21" s="102">
        <f>AG21-100</f>
        <v>-28.978622327790973</v>
      </c>
      <c r="AI21" s="31"/>
      <c r="AJ21" s="31"/>
      <c r="AK21" s="31"/>
      <c r="AL21" s="31"/>
    </row>
    <row r="22" spans="1:38" s="28" customFormat="1" ht="12.75" customHeight="1" thickBot="1" thickTop="1">
      <c r="A22" s="27"/>
      <c r="B22" s="27"/>
      <c r="C22" s="32"/>
      <c r="D22" s="13"/>
      <c r="E22" s="14"/>
      <c r="F22" s="49"/>
      <c r="G22" s="50"/>
      <c r="H22" s="51"/>
      <c r="I22" s="50"/>
      <c r="J22" s="49"/>
      <c r="K22" s="50"/>
      <c r="L22" s="49"/>
      <c r="M22" s="50"/>
      <c r="N22" s="49"/>
      <c r="O22" s="50"/>
      <c r="P22" s="49"/>
      <c r="Q22" s="50"/>
      <c r="R22" s="50"/>
      <c r="S22" s="50"/>
      <c r="T22" s="50"/>
      <c r="U22" s="50"/>
      <c r="V22" s="50"/>
      <c r="W22" s="50"/>
      <c r="X22" s="50"/>
      <c r="Y22" s="50"/>
      <c r="Z22" s="49"/>
      <c r="AA22" s="50"/>
      <c r="AB22" s="52"/>
      <c r="AC22" s="50"/>
      <c r="AD22" s="49"/>
      <c r="AE22" s="53"/>
      <c r="AF22" s="52"/>
      <c r="AG22" s="54"/>
      <c r="AH22" s="29"/>
      <c r="AI22" s="29"/>
      <c r="AJ22" s="29"/>
      <c r="AK22" s="29"/>
      <c r="AL22" s="29"/>
    </row>
    <row r="23" spans="1:34" ht="12.75" customHeight="1" thickTop="1">
      <c r="A23" s="142" t="s">
        <v>23</v>
      </c>
      <c r="B23" s="145" t="s">
        <v>40</v>
      </c>
      <c r="C23" s="33">
        <v>173</v>
      </c>
      <c r="D23" s="34" t="s">
        <v>5</v>
      </c>
      <c r="E23" s="35">
        <v>582</v>
      </c>
      <c r="F23" s="36">
        <v>134</v>
      </c>
      <c r="G23" s="37">
        <f aca="true" t="shared" si="17" ref="G23:G34">F23/AF23*100</f>
        <v>36.41304347826087</v>
      </c>
      <c r="H23" s="38">
        <v>159</v>
      </c>
      <c r="I23" s="37">
        <f aca="true" t="shared" si="18" ref="I23:I34">H23/AF23*100</f>
        <v>43.20652173913043</v>
      </c>
      <c r="J23" s="36">
        <v>7</v>
      </c>
      <c r="K23" s="37">
        <f aca="true" t="shared" si="19" ref="K23:K34">J23/AF23*100</f>
        <v>1.9021739130434785</v>
      </c>
      <c r="L23" s="36">
        <v>11</v>
      </c>
      <c r="M23" s="37">
        <f aca="true" t="shared" si="20" ref="M23:M34">L23/AF23*100</f>
        <v>2.989130434782609</v>
      </c>
      <c r="N23" s="36">
        <v>0</v>
      </c>
      <c r="O23" s="37">
        <f aca="true" t="shared" si="21" ref="O23:O34">N23/AF23*100</f>
        <v>0</v>
      </c>
      <c r="P23" s="36">
        <v>38</v>
      </c>
      <c r="Q23" s="37">
        <f aca="true" t="shared" si="22" ref="Q23:Q34">P23/AF23*100</f>
        <v>10.326086956521738</v>
      </c>
      <c r="R23" s="79">
        <v>0</v>
      </c>
      <c r="S23" s="37">
        <f aca="true" t="shared" si="23" ref="S23:S34">R23/AF23*100</f>
        <v>0</v>
      </c>
      <c r="T23" s="59">
        <v>1</v>
      </c>
      <c r="U23" s="37">
        <f aca="true" t="shared" si="24" ref="U23:U34">T23/AF23*100</f>
        <v>0.2717391304347826</v>
      </c>
      <c r="V23" s="59">
        <v>0</v>
      </c>
      <c r="W23" s="37">
        <f aca="true" t="shared" si="25" ref="W23:W34">V23/AF23*100</f>
        <v>0</v>
      </c>
      <c r="X23" s="59">
        <v>0</v>
      </c>
      <c r="Y23" s="37">
        <f aca="true" t="shared" si="26" ref="Y23:Y34">X23/AF23*100</f>
        <v>0</v>
      </c>
      <c r="Z23" s="36">
        <v>0</v>
      </c>
      <c r="AA23" s="37">
        <f aca="true" t="shared" si="27" ref="AA23:AA34">Z23/AF23*100</f>
        <v>0</v>
      </c>
      <c r="AB23" s="39">
        <f aca="true" t="shared" si="28" ref="AB23:AB34">F23+H23+J23+L23+N23+P23+T23+V23+X23+Z23</f>
        <v>350</v>
      </c>
      <c r="AC23" s="37">
        <f aca="true" t="shared" si="29" ref="AC23:AC34">AB23/AF23*100</f>
        <v>95.1086956521739</v>
      </c>
      <c r="AD23" s="36">
        <v>18</v>
      </c>
      <c r="AE23" s="40">
        <f aca="true" t="shared" si="30" ref="AE23:AE34">AD23/AF23*100</f>
        <v>4.891304347826087</v>
      </c>
      <c r="AF23" s="39">
        <f aca="true" t="shared" si="31" ref="AF23:AF34">AB23+AD23</f>
        <v>368</v>
      </c>
      <c r="AG23" s="103">
        <f aca="true" t="shared" si="32" ref="AG23:AG34">AF23/E23*100</f>
        <v>63.230240549828174</v>
      </c>
      <c r="AH23" s="101">
        <f aca="true" t="shared" si="33" ref="AH23:AH34">AG23-100</f>
        <v>-36.769759450171826</v>
      </c>
    </row>
    <row r="24" spans="1:34" ht="12.75" customHeight="1">
      <c r="A24" s="143"/>
      <c r="B24" s="146"/>
      <c r="C24" s="5">
        <v>173</v>
      </c>
      <c r="D24" s="3" t="s">
        <v>6</v>
      </c>
      <c r="E24" s="6">
        <v>582</v>
      </c>
      <c r="F24" s="22">
        <v>130</v>
      </c>
      <c r="G24" s="23">
        <f t="shared" si="17"/>
        <v>33.078880407124686</v>
      </c>
      <c r="H24" s="24">
        <v>212</v>
      </c>
      <c r="I24" s="23">
        <f t="shared" si="18"/>
        <v>53.9440203562341</v>
      </c>
      <c r="J24" s="22">
        <v>7</v>
      </c>
      <c r="K24" s="23">
        <f t="shared" si="19"/>
        <v>1.7811704834605597</v>
      </c>
      <c r="L24" s="22">
        <v>9</v>
      </c>
      <c r="M24" s="23">
        <f t="shared" si="20"/>
        <v>2.2900763358778624</v>
      </c>
      <c r="N24" s="22">
        <v>0</v>
      </c>
      <c r="O24" s="23">
        <f t="shared" si="21"/>
        <v>0</v>
      </c>
      <c r="P24" s="22">
        <v>30</v>
      </c>
      <c r="Q24" s="23">
        <f t="shared" si="22"/>
        <v>7.633587786259542</v>
      </c>
      <c r="R24" s="80">
        <v>0</v>
      </c>
      <c r="S24" s="23">
        <f t="shared" si="23"/>
        <v>0</v>
      </c>
      <c r="T24" s="55">
        <v>0</v>
      </c>
      <c r="U24" s="23">
        <f t="shared" si="24"/>
        <v>0</v>
      </c>
      <c r="V24" s="55">
        <v>1</v>
      </c>
      <c r="W24" s="23">
        <f t="shared" si="25"/>
        <v>0.2544529262086514</v>
      </c>
      <c r="X24" s="55">
        <v>0</v>
      </c>
      <c r="Y24" s="23">
        <f t="shared" si="26"/>
        <v>0</v>
      </c>
      <c r="Z24" s="22">
        <v>0</v>
      </c>
      <c r="AA24" s="23">
        <f t="shared" si="27"/>
        <v>0</v>
      </c>
      <c r="AB24" s="25">
        <f t="shared" si="28"/>
        <v>389</v>
      </c>
      <c r="AC24" s="23">
        <f t="shared" si="29"/>
        <v>98.9821882951654</v>
      </c>
      <c r="AD24" s="22">
        <v>4</v>
      </c>
      <c r="AE24" s="26">
        <f t="shared" si="30"/>
        <v>1.0178117048346056</v>
      </c>
      <c r="AF24" s="25">
        <f t="shared" si="31"/>
        <v>393</v>
      </c>
      <c r="AG24" s="104">
        <f t="shared" si="32"/>
        <v>67.5257731958763</v>
      </c>
      <c r="AH24" s="105">
        <f t="shared" si="33"/>
        <v>-32.4742268041237</v>
      </c>
    </row>
    <row r="25" spans="1:34" ht="12.75" customHeight="1">
      <c r="A25" s="143"/>
      <c r="B25" s="146"/>
      <c r="C25" s="5">
        <v>174</v>
      </c>
      <c r="D25" s="3" t="s">
        <v>5</v>
      </c>
      <c r="E25" s="6">
        <v>466</v>
      </c>
      <c r="F25" s="22">
        <v>93</v>
      </c>
      <c r="G25" s="23">
        <f t="shared" si="17"/>
        <v>31.20805369127517</v>
      </c>
      <c r="H25" s="24">
        <v>158</v>
      </c>
      <c r="I25" s="23">
        <f t="shared" si="18"/>
        <v>53.02013422818792</v>
      </c>
      <c r="J25" s="22">
        <v>7</v>
      </c>
      <c r="K25" s="23">
        <f t="shared" si="19"/>
        <v>2.348993288590604</v>
      </c>
      <c r="L25" s="22">
        <v>3</v>
      </c>
      <c r="M25" s="23">
        <f t="shared" si="20"/>
        <v>1.006711409395973</v>
      </c>
      <c r="N25" s="22">
        <v>0</v>
      </c>
      <c r="O25" s="23">
        <f t="shared" si="21"/>
        <v>0</v>
      </c>
      <c r="P25" s="22">
        <v>34</v>
      </c>
      <c r="Q25" s="23">
        <f t="shared" si="22"/>
        <v>11.409395973154362</v>
      </c>
      <c r="R25" s="80">
        <v>0</v>
      </c>
      <c r="S25" s="23">
        <f t="shared" si="23"/>
        <v>0</v>
      </c>
      <c r="T25" s="55">
        <v>0</v>
      </c>
      <c r="U25" s="23">
        <f t="shared" si="24"/>
        <v>0</v>
      </c>
      <c r="V25" s="55">
        <v>0</v>
      </c>
      <c r="W25" s="23">
        <f t="shared" si="25"/>
        <v>0</v>
      </c>
      <c r="X25" s="55">
        <v>0</v>
      </c>
      <c r="Y25" s="23">
        <f t="shared" si="26"/>
        <v>0</v>
      </c>
      <c r="Z25" s="22">
        <v>0</v>
      </c>
      <c r="AA25" s="23">
        <f t="shared" si="27"/>
        <v>0</v>
      </c>
      <c r="AB25" s="25">
        <f t="shared" si="28"/>
        <v>295</v>
      </c>
      <c r="AC25" s="23">
        <f t="shared" si="29"/>
        <v>98.99328859060402</v>
      </c>
      <c r="AD25" s="22">
        <v>3</v>
      </c>
      <c r="AE25" s="26">
        <f t="shared" si="30"/>
        <v>1.006711409395973</v>
      </c>
      <c r="AF25" s="25">
        <f t="shared" si="31"/>
        <v>298</v>
      </c>
      <c r="AG25" s="104">
        <f t="shared" si="32"/>
        <v>63.94849785407726</v>
      </c>
      <c r="AH25" s="105">
        <f t="shared" si="33"/>
        <v>-36.05150214592274</v>
      </c>
    </row>
    <row r="26" spans="1:34" ht="12.75" customHeight="1">
      <c r="A26" s="143"/>
      <c r="B26" s="146"/>
      <c r="C26" s="5">
        <v>174</v>
      </c>
      <c r="D26" s="3" t="s">
        <v>6</v>
      </c>
      <c r="E26" s="6">
        <v>467</v>
      </c>
      <c r="F26" s="22">
        <v>74</v>
      </c>
      <c r="G26" s="23">
        <f t="shared" si="17"/>
        <v>24.58471760797342</v>
      </c>
      <c r="H26" s="24">
        <v>173</v>
      </c>
      <c r="I26" s="23">
        <f t="shared" si="18"/>
        <v>57.475083056478404</v>
      </c>
      <c r="J26" s="22">
        <v>7</v>
      </c>
      <c r="K26" s="23">
        <f t="shared" si="19"/>
        <v>2.3255813953488373</v>
      </c>
      <c r="L26" s="22">
        <v>4</v>
      </c>
      <c r="M26" s="23">
        <f t="shared" si="20"/>
        <v>1.3289036544850499</v>
      </c>
      <c r="N26" s="22">
        <v>0</v>
      </c>
      <c r="O26" s="23">
        <f t="shared" si="21"/>
        <v>0</v>
      </c>
      <c r="P26" s="22">
        <v>33</v>
      </c>
      <c r="Q26" s="23">
        <f t="shared" si="22"/>
        <v>10.96345514950166</v>
      </c>
      <c r="R26" s="80">
        <v>0</v>
      </c>
      <c r="S26" s="23">
        <f t="shared" si="23"/>
        <v>0</v>
      </c>
      <c r="T26" s="55">
        <v>0</v>
      </c>
      <c r="U26" s="23">
        <f t="shared" si="24"/>
        <v>0</v>
      </c>
      <c r="V26" s="55">
        <v>0</v>
      </c>
      <c r="W26" s="23">
        <f t="shared" si="25"/>
        <v>0</v>
      </c>
      <c r="X26" s="55">
        <v>0</v>
      </c>
      <c r="Y26" s="23">
        <f t="shared" si="26"/>
        <v>0</v>
      </c>
      <c r="Z26" s="22">
        <v>0</v>
      </c>
      <c r="AA26" s="23">
        <f t="shared" si="27"/>
        <v>0</v>
      </c>
      <c r="AB26" s="25">
        <f t="shared" si="28"/>
        <v>291</v>
      </c>
      <c r="AC26" s="23">
        <f t="shared" si="29"/>
        <v>96.67774086378738</v>
      </c>
      <c r="AD26" s="22">
        <v>10</v>
      </c>
      <c r="AE26" s="26">
        <f t="shared" si="30"/>
        <v>3.322259136212625</v>
      </c>
      <c r="AF26" s="25">
        <f t="shared" si="31"/>
        <v>301</v>
      </c>
      <c r="AG26" s="104">
        <f t="shared" si="32"/>
        <v>64.45396145610277</v>
      </c>
      <c r="AH26" s="105">
        <f t="shared" si="33"/>
        <v>-35.546038543897225</v>
      </c>
    </row>
    <row r="27" spans="1:34" ht="12.75" customHeight="1">
      <c r="A27" s="143"/>
      <c r="B27" s="146"/>
      <c r="C27" s="5">
        <v>175</v>
      </c>
      <c r="D27" s="3" t="s">
        <v>5</v>
      </c>
      <c r="E27" s="6">
        <v>676</v>
      </c>
      <c r="F27" s="22">
        <v>165</v>
      </c>
      <c r="G27" s="23">
        <f t="shared" si="17"/>
        <v>35.483870967741936</v>
      </c>
      <c r="H27" s="24">
        <v>215</v>
      </c>
      <c r="I27" s="23">
        <f t="shared" si="18"/>
        <v>46.236559139784944</v>
      </c>
      <c r="J27" s="22">
        <v>10</v>
      </c>
      <c r="K27" s="23">
        <f t="shared" si="19"/>
        <v>2.1505376344086025</v>
      </c>
      <c r="L27" s="22">
        <v>5</v>
      </c>
      <c r="M27" s="23">
        <f t="shared" si="20"/>
        <v>1.0752688172043012</v>
      </c>
      <c r="N27" s="22">
        <v>0</v>
      </c>
      <c r="O27" s="23">
        <f t="shared" si="21"/>
        <v>0</v>
      </c>
      <c r="P27" s="22">
        <v>39</v>
      </c>
      <c r="Q27" s="23">
        <f t="shared" si="22"/>
        <v>8.38709677419355</v>
      </c>
      <c r="R27" s="80">
        <v>0</v>
      </c>
      <c r="S27" s="23">
        <f t="shared" si="23"/>
        <v>0</v>
      </c>
      <c r="T27" s="55">
        <v>0</v>
      </c>
      <c r="U27" s="23">
        <f t="shared" si="24"/>
        <v>0</v>
      </c>
      <c r="V27" s="55">
        <v>0</v>
      </c>
      <c r="W27" s="23">
        <f t="shared" si="25"/>
        <v>0</v>
      </c>
      <c r="X27" s="55">
        <v>0</v>
      </c>
      <c r="Y27" s="23">
        <f t="shared" si="26"/>
        <v>0</v>
      </c>
      <c r="Z27" s="22">
        <v>0</v>
      </c>
      <c r="AA27" s="23">
        <f t="shared" si="27"/>
        <v>0</v>
      </c>
      <c r="AB27" s="25">
        <f t="shared" si="28"/>
        <v>434</v>
      </c>
      <c r="AC27" s="23">
        <f t="shared" si="29"/>
        <v>93.33333333333333</v>
      </c>
      <c r="AD27" s="22">
        <v>31</v>
      </c>
      <c r="AE27" s="26">
        <f t="shared" si="30"/>
        <v>6.666666666666667</v>
      </c>
      <c r="AF27" s="25">
        <f t="shared" si="31"/>
        <v>465</v>
      </c>
      <c r="AG27" s="104">
        <f t="shared" si="32"/>
        <v>68.78698224852072</v>
      </c>
      <c r="AH27" s="105">
        <f t="shared" si="33"/>
        <v>-31.213017751479285</v>
      </c>
    </row>
    <row r="28" spans="1:34" ht="12.75" customHeight="1">
      <c r="A28" s="143"/>
      <c r="B28" s="146"/>
      <c r="C28" s="5">
        <v>175</v>
      </c>
      <c r="D28" s="3" t="s">
        <v>6</v>
      </c>
      <c r="E28" s="6">
        <v>677</v>
      </c>
      <c r="F28" s="22">
        <v>146</v>
      </c>
      <c r="G28" s="23">
        <f t="shared" si="17"/>
        <v>32.30088495575221</v>
      </c>
      <c r="H28" s="24">
        <v>190</v>
      </c>
      <c r="I28" s="23">
        <f t="shared" si="18"/>
        <v>42.0353982300885</v>
      </c>
      <c r="J28" s="22">
        <v>15</v>
      </c>
      <c r="K28" s="23">
        <f t="shared" si="19"/>
        <v>3.3185840707964607</v>
      </c>
      <c r="L28" s="22">
        <v>7</v>
      </c>
      <c r="M28" s="23">
        <f t="shared" si="20"/>
        <v>1.5486725663716814</v>
      </c>
      <c r="N28" s="22">
        <v>1</v>
      </c>
      <c r="O28" s="23">
        <f t="shared" si="21"/>
        <v>0.22123893805309736</v>
      </c>
      <c r="P28" s="22">
        <v>72</v>
      </c>
      <c r="Q28" s="23">
        <f t="shared" si="22"/>
        <v>15.929203539823009</v>
      </c>
      <c r="R28" s="80">
        <v>0</v>
      </c>
      <c r="S28" s="23">
        <f t="shared" si="23"/>
        <v>0</v>
      </c>
      <c r="T28" s="55">
        <v>0</v>
      </c>
      <c r="U28" s="23">
        <f t="shared" si="24"/>
        <v>0</v>
      </c>
      <c r="V28" s="55">
        <v>0</v>
      </c>
      <c r="W28" s="23">
        <f t="shared" si="25"/>
        <v>0</v>
      </c>
      <c r="X28" s="55">
        <v>0</v>
      </c>
      <c r="Y28" s="23">
        <f t="shared" si="26"/>
        <v>0</v>
      </c>
      <c r="Z28" s="22">
        <v>0</v>
      </c>
      <c r="AA28" s="23">
        <f t="shared" si="27"/>
        <v>0</v>
      </c>
      <c r="AB28" s="25">
        <f t="shared" si="28"/>
        <v>431</v>
      </c>
      <c r="AC28" s="23">
        <f t="shared" si="29"/>
        <v>95.35398230088495</v>
      </c>
      <c r="AD28" s="22">
        <v>21</v>
      </c>
      <c r="AE28" s="26">
        <f t="shared" si="30"/>
        <v>4.646017699115045</v>
      </c>
      <c r="AF28" s="25">
        <f t="shared" si="31"/>
        <v>452</v>
      </c>
      <c r="AG28" s="104">
        <f t="shared" si="32"/>
        <v>66.76514032496307</v>
      </c>
      <c r="AH28" s="105">
        <f t="shared" si="33"/>
        <v>-33.23485967503693</v>
      </c>
    </row>
    <row r="29" spans="1:34" ht="12.75" customHeight="1">
      <c r="A29" s="143"/>
      <c r="B29" s="146"/>
      <c r="C29" s="5">
        <v>176</v>
      </c>
      <c r="D29" s="3" t="s">
        <v>5</v>
      </c>
      <c r="E29" s="6">
        <v>670</v>
      </c>
      <c r="F29" s="22">
        <v>145</v>
      </c>
      <c r="G29" s="23">
        <f t="shared" si="17"/>
        <v>32.36607142857143</v>
      </c>
      <c r="H29" s="24">
        <v>206</v>
      </c>
      <c r="I29" s="23">
        <f t="shared" si="18"/>
        <v>45.982142857142854</v>
      </c>
      <c r="J29" s="22">
        <v>7</v>
      </c>
      <c r="K29" s="23">
        <f t="shared" si="19"/>
        <v>1.5625</v>
      </c>
      <c r="L29" s="22">
        <v>5</v>
      </c>
      <c r="M29" s="23">
        <f t="shared" si="20"/>
        <v>1.1160714285714286</v>
      </c>
      <c r="N29" s="22">
        <v>1</v>
      </c>
      <c r="O29" s="23">
        <f t="shared" si="21"/>
        <v>0.2232142857142857</v>
      </c>
      <c r="P29" s="22">
        <v>58</v>
      </c>
      <c r="Q29" s="23">
        <f t="shared" si="22"/>
        <v>12.946428571428573</v>
      </c>
      <c r="R29" s="80">
        <v>1</v>
      </c>
      <c r="S29" s="23">
        <f t="shared" si="23"/>
        <v>0.2232142857142857</v>
      </c>
      <c r="T29" s="55">
        <v>1</v>
      </c>
      <c r="U29" s="23">
        <f t="shared" si="24"/>
        <v>0.2232142857142857</v>
      </c>
      <c r="V29" s="55">
        <v>0</v>
      </c>
      <c r="W29" s="23">
        <f t="shared" si="25"/>
        <v>0</v>
      </c>
      <c r="X29" s="55">
        <v>0</v>
      </c>
      <c r="Y29" s="23">
        <f t="shared" si="26"/>
        <v>0</v>
      </c>
      <c r="Z29" s="22">
        <v>0</v>
      </c>
      <c r="AA29" s="23">
        <f t="shared" si="27"/>
        <v>0</v>
      </c>
      <c r="AB29" s="25">
        <f t="shared" si="28"/>
        <v>423</v>
      </c>
      <c r="AC29" s="23">
        <f t="shared" si="29"/>
        <v>94.41964285714286</v>
      </c>
      <c r="AD29" s="22">
        <f>25</f>
        <v>25</v>
      </c>
      <c r="AE29" s="26">
        <f t="shared" si="30"/>
        <v>5.580357142857143</v>
      </c>
      <c r="AF29" s="25">
        <f t="shared" si="31"/>
        <v>448</v>
      </c>
      <c r="AG29" s="104">
        <f t="shared" si="32"/>
        <v>66.86567164179105</v>
      </c>
      <c r="AH29" s="105">
        <f t="shared" si="33"/>
        <v>-33.13432835820895</v>
      </c>
    </row>
    <row r="30" spans="1:34" ht="12.75" customHeight="1">
      <c r="A30" s="143"/>
      <c r="B30" s="146"/>
      <c r="C30" s="5">
        <v>176</v>
      </c>
      <c r="D30" s="3" t="s">
        <v>6</v>
      </c>
      <c r="E30" s="6">
        <v>670</v>
      </c>
      <c r="F30" s="22">
        <v>167</v>
      </c>
      <c r="G30" s="23">
        <f t="shared" si="17"/>
        <v>40.831295843520785</v>
      </c>
      <c r="H30" s="24">
        <v>186</v>
      </c>
      <c r="I30" s="23">
        <f t="shared" si="18"/>
        <v>45.47677261613692</v>
      </c>
      <c r="J30" s="22">
        <v>2</v>
      </c>
      <c r="K30" s="23">
        <f t="shared" si="19"/>
        <v>0.4889975550122249</v>
      </c>
      <c r="L30" s="22">
        <v>5</v>
      </c>
      <c r="M30" s="23">
        <f t="shared" si="20"/>
        <v>1.2224938875305624</v>
      </c>
      <c r="N30" s="22">
        <v>48</v>
      </c>
      <c r="O30" s="23">
        <f t="shared" si="21"/>
        <v>11.7359413202934</v>
      </c>
      <c r="P30" s="22">
        <v>0</v>
      </c>
      <c r="Q30" s="23">
        <f t="shared" si="22"/>
        <v>0</v>
      </c>
      <c r="R30" s="80">
        <v>3</v>
      </c>
      <c r="S30" s="23">
        <f t="shared" si="23"/>
        <v>0.7334963325183375</v>
      </c>
      <c r="T30" s="55">
        <v>0</v>
      </c>
      <c r="U30" s="23">
        <f t="shared" si="24"/>
        <v>0</v>
      </c>
      <c r="V30" s="55">
        <v>1</v>
      </c>
      <c r="W30" s="23">
        <f t="shared" si="25"/>
        <v>0.24449877750611246</v>
      </c>
      <c r="X30" s="55">
        <v>0</v>
      </c>
      <c r="Y30" s="23">
        <f t="shared" si="26"/>
        <v>0</v>
      </c>
      <c r="Z30" s="22">
        <v>0</v>
      </c>
      <c r="AA30" s="23">
        <f t="shared" si="27"/>
        <v>0</v>
      </c>
      <c r="AB30" s="25">
        <f t="shared" si="28"/>
        <v>409</v>
      </c>
      <c r="AC30" s="23">
        <f t="shared" si="29"/>
        <v>100</v>
      </c>
      <c r="AD30" s="22">
        <f>0</f>
        <v>0</v>
      </c>
      <c r="AE30" s="26">
        <f t="shared" si="30"/>
        <v>0</v>
      </c>
      <c r="AF30" s="25">
        <f t="shared" si="31"/>
        <v>409</v>
      </c>
      <c r="AG30" s="104">
        <f t="shared" si="32"/>
        <v>61.04477611940299</v>
      </c>
      <c r="AH30" s="105">
        <f t="shared" si="33"/>
        <v>-38.95522388059701</v>
      </c>
    </row>
    <row r="31" spans="1:34" ht="12.75" customHeight="1">
      <c r="A31" s="143"/>
      <c r="B31" s="146"/>
      <c r="C31" s="5">
        <v>177</v>
      </c>
      <c r="D31" s="3" t="s">
        <v>5</v>
      </c>
      <c r="E31" s="6">
        <v>592</v>
      </c>
      <c r="F31" s="22">
        <v>133</v>
      </c>
      <c r="G31" s="23">
        <f t="shared" si="17"/>
        <v>31.742243436754176</v>
      </c>
      <c r="H31" s="24">
        <v>218</v>
      </c>
      <c r="I31" s="23">
        <f t="shared" si="18"/>
        <v>52.02863961813843</v>
      </c>
      <c r="J31" s="22">
        <v>9</v>
      </c>
      <c r="K31" s="23">
        <f t="shared" si="19"/>
        <v>2.1479713603818613</v>
      </c>
      <c r="L31" s="22">
        <v>13</v>
      </c>
      <c r="M31" s="23">
        <f t="shared" si="20"/>
        <v>3.1026252983293556</v>
      </c>
      <c r="N31" s="22">
        <v>1</v>
      </c>
      <c r="O31" s="23">
        <f t="shared" si="21"/>
        <v>0.23866348448687352</v>
      </c>
      <c r="P31" s="22">
        <v>33</v>
      </c>
      <c r="Q31" s="23">
        <f t="shared" si="22"/>
        <v>7.875894988066825</v>
      </c>
      <c r="R31" s="80">
        <v>0</v>
      </c>
      <c r="S31" s="23">
        <f t="shared" si="23"/>
        <v>0</v>
      </c>
      <c r="T31" s="55">
        <v>1</v>
      </c>
      <c r="U31" s="23">
        <f t="shared" si="24"/>
        <v>0.23866348448687352</v>
      </c>
      <c r="V31" s="55">
        <v>0</v>
      </c>
      <c r="W31" s="23">
        <f t="shared" si="25"/>
        <v>0</v>
      </c>
      <c r="X31" s="55">
        <v>0</v>
      </c>
      <c r="Y31" s="23">
        <f t="shared" si="26"/>
        <v>0</v>
      </c>
      <c r="Z31" s="22">
        <v>0</v>
      </c>
      <c r="AA31" s="23">
        <f t="shared" si="27"/>
        <v>0</v>
      </c>
      <c r="AB31" s="25">
        <f t="shared" si="28"/>
        <v>408</v>
      </c>
      <c r="AC31" s="23">
        <f t="shared" si="29"/>
        <v>97.3747016706444</v>
      </c>
      <c r="AD31" s="22">
        <v>11</v>
      </c>
      <c r="AE31" s="26">
        <f t="shared" si="30"/>
        <v>2.6252983293556085</v>
      </c>
      <c r="AF31" s="25">
        <f t="shared" si="31"/>
        <v>419</v>
      </c>
      <c r="AG31" s="104">
        <f t="shared" si="32"/>
        <v>70.77702702702703</v>
      </c>
      <c r="AH31" s="105">
        <f t="shared" si="33"/>
        <v>-29.22297297297297</v>
      </c>
    </row>
    <row r="32" spans="1:34" ht="12.75" customHeight="1">
      <c r="A32" s="143"/>
      <c r="B32" s="146"/>
      <c r="C32" s="5">
        <v>177</v>
      </c>
      <c r="D32" s="3" t="s">
        <v>6</v>
      </c>
      <c r="E32" s="6">
        <v>592</v>
      </c>
      <c r="F32" s="22">
        <v>122</v>
      </c>
      <c r="G32" s="23">
        <f t="shared" si="17"/>
        <v>29.61165048543689</v>
      </c>
      <c r="H32" s="24">
        <v>191</v>
      </c>
      <c r="I32" s="23">
        <f t="shared" si="18"/>
        <v>46.359223300970875</v>
      </c>
      <c r="J32" s="22">
        <v>15</v>
      </c>
      <c r="K32" s="23">
        <f t="shared" si="19"/>
        <v>3.640776699029126</v>
      </c>
      <c r="L32" s="22">
        <v>8</v>
      </c>
      <c r="M32" s="23">
        <f t="shared" si="20"/>
        <v>1.9417475728155338</v>
      </c>
      <c r="N32" s="22">
        <v>0</v>
      </c>
      <c r="O32" s="23">
        <f t="shared" si="21"/>
        <v>0</v>
      </c>
      <c r="P32" s="22">
        <v>54</v>
      </c>
      <c r="Q32" s="23">
        <f t="shared" si="22"/>
        <v>13.106796116504855</v>
      </c>
      <c r="R32" s="80">
        <v>0</v>
      </c>
      <c r="S32" s="23">
        <f t="shared" si="23"/>
        <v>0</v>
      </c>
      <c r="T32" s="55">
        <v>0</v>
      </c>
      <c r="U32" s="23">
        <f t="shared" si="24"/>
        <v>0</v>
      </c>
      <c r="V32" s="55">
        <v>0</v>
      </c>
      <c r="W32" s="23">
        <f t="shared" si="25"/>
        <v>0</v>
      </c>
      <c r="X32" s="55">
        <v>0</v>
      </c>
      <c r="Y32" s="23">
        <f t="shared" si="26"/>
        <v>0</v>
      </c>
      <c r="Z32" s="22">
        <v>0</v>
      </c>
      <c r="AA32" s="23">
        <f t="shared" si="27"/>
        <v>0</v>
      </c>
      <c r="AB32" s="25">
        <f t="shared" si="28"/>
        <v>390</v>
      </c>
      <c r="AC32" s="23">
        <f t="shared" si="29"/>
        <v>94.66019417475728</v>
      </c>
      <c r="AD32" s="22">
        <v>22</v>
      </c>
      <c r="AE32" s="26">
        <f t="shared" si="30"/>
        <v>5.339805825242718</v>
      </c>
      <c r="AF32" s="25">
        <f t="shared" si="31"/>
        <v>412</v>
      </c>
      <c r="AG32" s="104">
        <f t="shared" si="32"/>
        <v>69.5945945945946</v>
      </c>
      <c r="AH32" s="105">
        <f t="shared" si="33"/>
        <v>-30.405405405405403</v>
      </c>
    </row>
    <row r="33" spans="1:34" ht="12.75" customHeight="1">
      <c r="A33" s="143"/>
      <c r="B33" s="146"/>
      <c r="C33" s="5">
        <v>180</v>
      </c>
      <c r="D33" s="3" t="s">
        <v>5</v>
      </c>
      <c r="E33" s="6">
        <v>592</v>
      </c>
      <c r="F33" s="22">
        <v>227</v>
      </c>
      <c r="G33" s="23">
        <f t="shared" si="17"/>
        <v>48.09322033898305</v>
      </c>
      <c r="H33" s="24">
        <v>206</v>
      </c>
      <c r="I33" s="23">
        <f t="shared" si="18"/>
        <v>43.64406779661017</v>
      </c>
      <c r="J33" s="22">
        <v>0</v>
      </c>
      <c r="K33" s="23">
        <f t="shared" si="19"/>
        <v>0</v>
      </c>
      <c r="L33" s="22">
        <v>1</v>
      </c>
      <c r="M33" s="23">
        <f t="shared" si="20"/>
        <v>0.211864406779661</v>
      </c>
      <c r="N33" s="22">
        <v>0</v>
      </c>
      <c r="O33" s="23">
        <f t="shared" si="21"/>
        <v>0</v>
      </c>
      <c r="P33" s="22">
        <v>20</v>
      </c>
      <c r="Q33" s="23">
        <f t="shared" si="22"/>
        <v>4.23728813559322</v>
      </c>
      <c r="R33" s="80">
        <v>0</v>
      </c>
      <c r="S33" s="23">
        <f t="shared" si="23"/>
        <v>0</v>
      </c>
      <c r="T33" s="55">
        <v>1</v>
      </c>
      <c r="U33" s="23">
        <f t="shared" si="24"/>
        <v>0.211864406779661</v>
      </c>
      <c r="V33" s="55">
        <v>0</v>
      </c>
      <c r="W33" s="23">
        <f t="shared" si="25"/>
        <v>0</v>
      </c>
      <c r="X33" s="55">
        <v>0</v>
      </c>
      <c r="Y33" s="23">
        <f t="shared" si="26"/>
        <v>0</v>
      </c>
      <c r="Z33" s="22">
        <v>0</v>
      </c>
      <c r="AA33" s="23">
        <f t="shared" si="27"/>
        <v>0</v>
      </c>
      <c r="AB33" s="25">
        <f t="shared" si="28"/>
        <v>455</v>
      </c>
      <c r="AC33" s="23">
        <f t="shared" si="29"/>
        <v>96.39830508474576</v>
      </c>
      <c r="AD33" s="22">
        <v>17</v>
      </c>
      <c r="AE33" s="26">
        <f t="shared" si="30"/>
        <v>3.6016949152542375</v>
      </c>
      <c r="AF33" s="25">
        <f t="shared" si="31"/>
        <v>472</v>
      </c>
      <c r="AG33" s="104">
        <f t="shared" si="32"/>
        <v>79.72972972972973</v>
      </c>
      <c r="AH33" s="105">
        <f t="shared" si="33"/>
        <v>-20.270270270270274</v>
      </c>
    </row>
    <row r="34" spans="1:34" ht="12.75" customHeight="1" thickBot="1">
      <c r="A34" s="144"/>
      <c r="B34" s="147"/>
      <c r="C34" s="41">
        <v>180</v>
      </c>
      <c r="D34" s="42" t="s">
        <v>6</v>
      </c>
      <c r="E34" s="43">
        <v>592</v>
      </c>
      <c r="F34" s="44">
        <v>227</v>
      </c>
      <c r="G34" s="45">
        <f t="shared" si="17"/>
        <v>51.47392290249433</v>
      </c>
      <c r="H34" s="46">
        <v>187</v>
      </c>
      <c r="I34" s="45">
        <f t="shared" si="18"/>
        <v>42.40362811791383</v>
      </c>
      <c r="J34" s="44">
        <v>1</v>
      </c>
      <c r="K34" s="45">
        <f t="shared" si="19"/>
        <v>0.22675736961451248</v>
      </c>
      <c r="L34" s="44">
        <v>0</v>
      </c>
      <c r="M34" s="45">
        <f t="shared" si="20"/>
        <v>0</v>
      </c>
      <c r="N34" s="44">
        <v>0</v>
      </c>
      <c r="O34" s="45">
        <f t="shared" si="21"/>
        <v>0</v>
      </c>
      <c r="P34" s="44">
        <v>15</v>
      </c>
      <c r="Q34" s="45">
        <f t="shared" si="22"/>
        <v>3.4013605442176873</v>
      </c>
      <c r="R34" s="81">
        <v>0</v>
      </c>
      <c r="S34" s="45">
        <f t="shared" si="23"/>
        <v>0</v>
      </c>
      <c r="T34" s="60">
        <v>0</v>
      </c>
      <c r="U34" s="45">
        <f t="shared" si="24"/>
        <v>0</v>
      </c>
      <c r="V34" s="60">
        <v>0</v>
      </c>
      <c r="W34" s="45">
        <f t="shared" si="25"/>
        <v>0</v>
      </c>
      <c r="X34" s="60">
        <v>0</v>
      </c>
      <c r="Y34" s="45">
        <f t="shared" si="26"/>
        <v>0</v>
      </c>
      <c r="Z34" s="44">
        <v>0</v>
      </c>
      <c r="AA34" s="45">
        <f t="shared" si="27"/>
        <v>0</v>
      </c>
      <c r="AB34" s="47">
        <f t="shared" si="28"/>
        <v>430</v>
      </c>
      <c r="AC34" s="45">
        <f t="shared" si="29"/>
        <v>97.50566893424036</v>
      </c>
      <c r="AD34" s="44">
        <v>11</v>
      </c>
      <c r="AE34" s="48">
        <f t="shared" si="30"/>
        <v>2.494331065759637</v>
      </c>
      <c r="AF34" s="47">
        <f t="shared" si="31"/>
        <v>441</v>
      </c>
      <c r="AG34" s="106">
        <f t="shared" si="32"/>
        <v>74.49324324324324</v>
      </c>
      <c r="AH34" s="107">
        <f t="shared" si="33"/>
        <v>-25.506756756756758</v>
      </c>
    </row>
    <row r="35" spans="1:38" s="28" customFormat="1" ht="6.75" customHeight="1" thickBot="1" thickTop="1">
      <c r="A35" s="111"/>
      <c r="B35" s="111"/>
      <c r="C35" s="62"/>
      <c r="D35" s="61"/>
      <c r="E35" s="63"/>
      <c r="F35" s="112"/>
      <c r="G35" s="113"/>
      <c r="H35" s="114"/>
      <c r="I35" s="113"/>
      <c r="J35" s="112"/>
      <c r="K35" s="113"/>
      <c r="L35" s="112"/>
      <c r="M35" s="113"/>
      <c r="N35" s="112"/>
      <c r="O35" s="113"/>
      <c r="P35" s="112"/>
      <c r="Q35" s="113"/>
      <c r="R35" s="113"/>
      <c r="S35" s="113"/>
      <c r="T35" s="113"/>
      <c r="U35" s="113"/>
      <c r="V35" s="113"/>
      <c r="W35" s="113"/>
      <c r="X35" s="113"/>
      <c r="Y35" s="113"/>
      <c r="Z35" s="112"/>
      <c r="AA35" s="113"/>
      <c r="AB35" s="115"/>
      <c r="AC35" s="113"/>
      <c r="AD35" s="112"/>
      <c r="AE35" s="116"/>
      <c r="AF35" s="115"/>
      <c r="AG35" s="117"/>
      <c r="AH35" s="29"/>
      <c r="AI35" s="29"/>
      <c r="AJ35" s="29"/>
      <c r="AK35" s="29"/>
      <c r="AL35" s="29"/>
    </row>
    <row r="36" spans="1:38" s="30" customFormat="1" ht="14.25" thickBot="1" thickTop="1">
      <c r="A36" s="141" t="s">
        <v>14</v>
      </c>
      <c r="B36" s="141"/>
      <c r="C36" s="141"/>
      <c r="D36" s="92">
        <f>COUNTA(D23:D34)</f>
        <v>12</v>
      </c>
      <c r="E36" s="92">
        <f>SUM(E23:E35)</f>
        <v>7158</v>
      </c>
      <c r="F36" s="92">
        <f>SUM(F23:F35)</f>
        <v>1763</v>
      </c>
      <c r="G36" s="93">
        <f>F36/AF36*100</f>
        <v>36.141861418614184</v>
      </c>
      <c r="H36" s="92">
        <f>SUM(H23:H35)</f>
        <v>2301</v>
      </c>
      <c r="I36" s="93">
        <f>H36/AF36*100</f>
        <v>47.170971709717094</v>
      </c>
      <c r="J36" s="92">
        <f>SUM(J23:J35)</f>
        <v>87</v>
      </c>
      <c r="K36" s="93">
        <f>J36/AF36*100</f>
        <v>1.7835178351783518</v>
      </c>
      <c r="L36" s="92">
        <f>SUM(L23:L35)</f>
        <v>71</v>
      </c>
      <c r="M36" s="93">
        <f>L36/AF36*100</f>
        <v>1.4555145551455515</v>
      </c>
      <c r="N36" s="92">
        <f>SUM(N23:N35)</f>
        <v>51</v>
      </c>
      <c r="O36" s="93">
        <f>N36/AF36*100</f>
        <v>1.045510455104551</v>
      </c>
      <c r="P36" s="92">
        <f>SUM(P23:P35)</f>
        <v>426</v>
      </c>
      <c r="Q36" s="93">
        <f>P36/AF36*100</f>
        <v>8.733087330873309</v>
      </c>
      <c r="R36" s="92">
        <f>SUM(R27:R35)</f>
        <v>4</v>
      </c>
      <c r="S36" s="93">
        <f>R36/AF36*100</f>
        <v>0.08200082000820008</v>
      </c>
      <c r="T36" s="92">
        <f>SUM(T23:T35)</f>
        <v>4</v>
      </c>
      <c r="U36" s="93">
        <f>T36/AF36*100</f>
        <v>0.08200082000820008</v>
      </c>
      <c r="V36" s="92">
        <f>SUM(V23:V35)</f>
        <v>2</v>
      </c>
      <c r="W36" s="93">
        <f>V36/AF36*100</f>
        <v>0.04100041000410004</v>
      </c>
      <c r="X36" s="92">
        <f>SUM(X23:X35)</f>
        <v>0</v>
      </c>
      <c r="Y36" s="93">
        <f>X36/AF36*100</f>
        <v>0</v>
      </c>
      <c r="Z36" s="92">
        <f>SUM(Z23:Z35)</f>
        <v>0</v>
      </c>
      <c r="AA36" s="93">
        <f>Z36/AF36*100</f>
        <v>0</v>
      </c>
      <c r="AB36" s="92">
        <f>SUM(AB23:AB35)</f>
        <v>4705</v>
      </c>
      <c r="AC36" s="93">
        <f>AB36/AF36*100</f>
        <v>96.45346453464535</v>
      </c>
      <c r="AD36" s="92">
        <f>SUM(AD23:AD35)</f>
        <v>173</v>
      </c>
      <c r="AE36" s="94">
        <f>AD36/AF36*100</f>
        <v>3.5465354653546535</v>
      </c>
      <c r="AF36" s="95">
        <f>AB36+AD36</f>
        <v>4878</v>
      </c>
      <c r="AG36" s="96">
        <f>AF36/E36*100</f>
        <v>68.14752724224644</v>
      </c>
      <c r="AH36" s="102">
        <f>AG36-100</f>
        <v>-31.85247275775356</v>
      </c>
      <c r="AI36" s="31"/>
      <c r="AJ36" s="31"/>
      <c r="AK36" s="31"/>
      <c r="AL36" s="31"/>
    </row>
    <row r="37" spans="1:38" s="28" customFormat="1" ht="12.75" customHeight="1" thickBot="1" thickTop="1">
      <c r="A37" s="27"/>
      <c r="B37" s="27"/>
      <c r="C37" s="32"/>
      <c r="D37" s="13"/>
      <c r="E37" s="14"/>
      <c r="F37" s="49"/>
      <c r="G37" s="50"/>
      <c r="H37" s="51"/>
      <c r="I37" s="50"/>
      <c r="J37" s="49"/>
      <c r="K37" s="50"/>
      <c r="L37" s="49"/>
      <c r="M37" s="50"/>
      <c r="N37" s="49"/>
      <c r="O37" s="50"/>
      <c r="P37" s="49"/>
      <c r="Q37" s="50"/>
      <c r="R37" s="50"/>
      <c r="S37" s="50"/>
      <c r="T37" s="50"/>
      <c r="U37" s="50"/>
      <c r="V37" s="50"/>
      <c r="W37" s="50"/>
      <c r="X37" s="50"/>
      <c r="Y37" s="50"/>
      <c r="Z37" s="49"/>
      <c r="AA37" s="50"/>
      <c r="AB37" s="52"/>
      <c r="AC37" s="50"/>
      <c r="AD37" s="49"/>
      <c r="AE37" s="53"/>
      <c r="AF37" s="52"/>
      <c r="AG37" s="54"/>
      <c r="AH37" s="29"/>
      <c r="AI37" s="29"/>
      <c r="AJ37" s="29"/>
      <c r="AK37" s="29"/>
      <c r="AL37" s="29"/>
    </row>
    <row r="38" spans="1:34" ht="12.75" customHeight="1" thickTop="1">
      <c r="A38" s="142" t="s">
        <v>23</v>
      </c>
      <c r="B38" s="145" t="s">
        <v>39</v>
      </c>
      <c r="C38" s="33">
        <v>158</v>
      </c>
      <c r="D38" s="34" t="s">
        <v>5</v>
      </c>
      <c r="E38" s="35">
        <v>586</v>
      </c>
      <c r="F38" s="36">
        <v>193</v>
      </c>
      <c r="G38" s="37">
        <f aca="true" t="shared" si="34" ref="G38:G48">F38/AF38*100</f>
        <v>39.87603305785124</v>
      </c>
      <c r="H38" s="38">
        <v>256</v>
      </c>
      <c r="I38" s="37">
        <f aca="true" t="shared" si="35" ref="I38:I48">H38/AF38*100</f>
        <v>52.892561983471076</v>
      </c>
      <c r="J38" s="36">
        <v>2</v>
      </c>
      <c r="K38" s="37">
        <f aca="true" t="shared" si="36" ref="K38:K48">J38/AF38*100</f>
        <v>0.4132231404958678</v>
      </c>
      <c r="L38" s="36">
        <v>4</v>
      </c>
      <c r="M38" s="37">
        <f aca="true" t="shared" si="37" ref="M38:M48">L38/AF38*100</f>
        <v>0.8264462809917356</v>
      </c>
      <c r="N38" s="36">
        <v>1</v>
      </c>
      <c r="O38" s="37">
        <f aca="true" t="shared" si="38" ref="O38:O48">N38/AF38*100</f>
        <v>0.2066115702479339</v>
      </c>
      <c r="P38" s="36">
        <v>8</v>
      </c>
      <c r="Q38" s="37">
        <f aca="true" t="shared" si="39" ref="Q38:Q48">P38/AF38*100</f>
        <v>1.6528925619834711</v>
      </c>
      <c r="R38" s="79">
        <v>0</v>
      </c>
      <c r="S38" s="37">
        <f aca="true" t="shared" si="40" ref="S38:S48">R38/AF38*100</f>
        <v>0</v>
      </c>
      <c r="T38" s="59">
        <v>1</v>
      </c>
      <c r="U38" s="37">
        <f aca="true" t="shared" si="41" ref="U38:U48">T38/AF38*100</f>
        <v>0.2066115702479339</v>
      </c>
      <c r="V38" s="59">
        <v>0</v>
      </c>
      <c r="W38" s="37">
        <f aca="true" t="shared" si="42" ref="W38:W48">V38/AF38*100</f>
        <v>0</v>
      </c>
      <c r="X38" s="59">
        <v>0</v>
      </c>
      <c r="Y38" s="37">
        <f aca="true" t="shared" si="43" ref="Y38:Y48">X38/AF38*100</f>
        <v>0</v>
      </c>
      <c r="Z38" s="36">
        <v>0</v>
      </c>
      <c r="AA38" s="37">
        <f aca="true" t="shared" si="44" ref="AA38:AA48">Z38/AF38*100</f>
        <v>0</v>
      </c>
      <c r="AB38" s="39">
        <f aca="true" t="shared" si="45" ref="AB38:AB48">F38+H38+J38+L38+N38+P38+T38+V38+X38+Z38</f>
        <v>465</v>
      </c>
      <c r="AC38" s="37">
        <f aca="true" t="shared" si="46" ref="AC38:AC48">AB38/AF38*100</f>
        <v>96.07438016528926</v>
      </c>
      <c r="AD38" s="36">
        <v>19</v>
      </c>
      <c r="AE38" s="40">
        <f aca="true" t="shared" si="47" ref="AE38:AE48">AD38/AF38*100</f>
        <v>3.925619834710744</v>
      </c>
      <c r="AF38" s="39">
        <f aca="true" t="shared" si="48" ref="AF38:AF48">AB38+AD38</f>
        <v>484</v>
      </c>
      <c r="AG38" s="103">
        <f aca="true" t="shared" si="49" ref="AG38:AG48">AF38/E38*100</f>
        <v>82.5938566552901</v>
      </c>
      <c r="AH38" s="101">
        <f aca="true" t="shared" si="50" ref="AH38:AH48">AG38-100</f>
        <v>-17.406143344709903</v>
      </c>
    </row>
    <row r="39" spans="1:34" ht="12.75" customHeight="1">
      <c r="A39" s="143"/>
      <c r="B39" s="146"/>
      <c r="C39" s="5">
        <v>165</v>
      </c>
      <c r="D39" s="3" t="s">
        <v>5</v>
      </c>
      <c r="E39" s="6">
        <v>159</v>
      </c>
      <c r="F39" s="22">
        <v>63</v>
      </c>
      <c r="G39" s="23">
        <f t="shared" si="34"/>
        <v>38.88888888888889</v>
      </c>
      <c r="H39" s="24">
        <v>92</v>
      </c>
      <c r="I39" s="23">
        <f t="shared" si="35"/>
        <v>56.79012345679012</v>
      </c>
      <c r="J39" s="22">
        <v>0</v>
      </c>
      <c r="K39" s="23">
        <f t="shared" si="36"/>
        <v>0</v>
      </c>
      <c r="L39" s="22">
        <v>7</v>
      </c>
      <c r="M39" s="23">
        <f t="shared" si="37"/>
        <v>4.320987654320987</v>
      </c>
      <c r="N39" s="22">
        <v>0</v>
      </c>
      <c r="O39" s="23">
        <f t="shared" si="38"/>
        <v>0</v>
      </c>
      <c r="P39" s="22">
        <v>0</v>
      </c>
      <c r="Q39" s="23">
        <f t="shared" si="39"/>
        <v>0</v>
      </c>
      <c r="R39" s="80">
        <v>0</v>
      </c>
      <c r="S39" s="23">
        <f t="shared" si="40"/>
        <v>0</v>
      </c>
      <c r="T39" s="55">
        <v>0</v>
      </c>
      <c r="U39" s="23">
        <f t="shared" si="41"/>
        <v>0</v>
      </c>
      <c r="V39" s="55">
        <v>0</v>
      </c>
      <c r="W39" s="23">
        <f t="shared" si="42"/>
        <v>0</v>
      </c>
      <c r="X39" s="55">
        <v>0</v>
      </c>
      <c r="Y39" s="23">
        <f t="shared" si="43"/>
        <v>0</v>
      </c>
      <c r="Z39" s="22">
        <v>0</v>
      </c>
      <c r="AA39" s="23">
        <f t="shared" si="44"/>
        <v>0</v>
      </c>
      <c r="AB39" s="25">
        <f t="shared" si="45"/>
        <v>162</v>
      </c>
      <c r="AC39" s="23">
        <f t="shared" si="46"/>
        <v>100</v>
      </c>
      <c r="AD39" s="22">
        <v>0</v>
      </c>
      <c r="AE39" s="26">
        <f t="shared" si="47"/>
        <v>0</v>
      </c>
      <c r="AF39" s="25">
        <f t="shared" si="48"/>
        <v>162</v>
      </c>
      <c r="AG39" s="104">
        <f t="shared" si="49"/>
        <v>101.88679245283019</v>
      </c>
      <c r="AH39" s="105">
        <f t="shared" si="50"/>
        <v>1.8867924528301927</v>
      </c>
    </row>
    <row r="40" spans="1:34" ht="12.75" customHeight="1">
      <c r="A40" s="143"/>
      <c r="B40" s="146"/>
      <c r="C40" s="5">
        <v>166</v>
      </c>
      <c r="D40" s="3" t="s">
        <v>5</v>
      </c>
      <c r="E40" s="6">
        <v>736</v>
      </c>
      <c r="F40" s="22">
        <v>306</v>
      </c>
      <c r="G40" s="23">
        <f t="shared" si="34"/>
        <v>51.689189189189186</v>
      </c>
      <c r="H40" s="24">
        <v>254</v>
      </c>
      <c r="I40" s="23">
        <f t="shared" si="35"/>
        <v>42.9054054054054</v>
      </c>
      <c r="J40" s="22">
        <v>0</v>
      </c>
      <c r="K40" s="23">
        <f t="shared" si="36"/>
        <v>0</v>
      </c>
      <c r="L40" s="22">
        <v>0</v>
      </c>
      <c r="M40" s="23">
        <f t="shared" si="37"/>
        <v>0</v>
      </c>
      <c r="N40" s="22">
        <v>0</v>
      </c>
      <c r="O40" s="23">
        <f t="shared" si="38"/>
        <v>0</v>
      </c>
      <c r="P40" s="22">
        <v>23</v>
      </c>
      <c r="Q40" s="23">
        <f t="shared" si="39"/>
        <v>3.885135135135135</v>
      </c>
      <c r="R40" s="80">
        <v>0</v>
      </c>
      <c r="S40" s="23">
        <f t="shared" si="40"/>
        <v>0</v>
      </c>
      <c r="T40" s="55">
        <v>0</v>
      </c>
      <c r="U40" s="23">
        <f t="shared" si="41"/>
        <v>0</v>
      </c>
      <c r="V40" s="55">
        <v>0</v>
      </c>
      <c r="W40" s="23">
        <f t="shared" si="42"/>
        <v>0</v>
      </c>
      <c r="X40" s="55">
        <v>0</v>
      </c>
      <c r="Y40" s="23">
        <f t="shared" si="43"/>
        <v>0</v>
      </c>
      <c r="Z40" s="22">
        <v>0</v>
      </c>
      <c r="AA40" s="23">
        <f t="shared" si="44"/>
        <v>0</v>
      </c>
      <c r="AB40" s="25">
        <f t="shared" si="45"/>
        <v>583</v>
      </c>
      <c r="AC40" s="23">
        <f t="shared" si="46"/>
        <v>98.47972972972973</v>
      </c>
      <c r="AD40" s="22">
        <v>9</v>
      </c>
      <c r="AE40" s="26">
        <f t="shared" si="47"/>
        <v>1.5202702702702704</v>
      </c>
      <c r="AF40" s="25">
        <f t="shared" si="48"/>
        <v>592</v>
      </c>
      <c r="AG40" s="104">
        <f t="shared" si="49"/>
        <v>80.43478260869566</v>
      </c>
      <c r="AH40" s="105">
        <f t="shared" si="50"/>
        <v>-19.565217391304344</v>
      </c>
    </row>
    <row r="41" spans="1:34" ht="12.75" customHeight="1">
      <c r="A41" s="143"/>
      <c r="B41" s="146"/>
      <c r="C41" s="5">
        <v>166</v>
      </c>
      <c r="D41" s="3" t="s">
        <v>6</v>
      </c>
      <c r="E41" s="6">
        <v>737</v>
      </c>
      <c r="F41" s="22">
        <v>303</v>
      </c>
      <c r="G41" s="23">
        <f t="shared" si="34"/>
        <v>48.171701112877585</v>
      </c>
      <c r="H41" s="24">
        <v>300</v>
      </c>
      <c r="I41" s="23">
        <f t="shared" si="35"/>
        <v>47.69475357710652</v>
      </c>
      <c r="J41" s="22">
        <v>1</v>
      </c>
      <c r="K41" s="23">
        <f t="shared" si="36"/>
        <v>0.1589825119236884</v>
      </c>
      <c r="L41" s="22">
        <v>0</v>
      </c>
      <c r="M41" s="23">
        <f t="shared" si="37"/>
        <v>0</v>
      </c>
      <c r="N41" s="22">
        <v>0</v>
      </c>
      <c r="O41" s="23">
        <f t="shared" si="38"/>
        <v>0</v>
      </c>
      <c r="P41" s="22">
        <v>20</v>
      </c>
      <c r="Q41" s="23">
        <f t="shared" si="39"/>
        <v>3.1796502384737675</v>
      </c>
      <c r="R41" s="80">
        <v>1</v>
      </c>
      <c r="S41" s="23">
        <f t="shared" si="40"/>
        <v>0.1589825119236884</v>
      </c>
      <c r="T41" s="55">
        <v>0</v>
      </c>
      <c r="U41" s="23">
        <f t="shared" si="41"/>
        <v>0</v>
      </c>
      <c r="V41" s="55">
        <v>0</v>
      </c>
      <c r="W41" s="23">
        <f t="shared" si="42"/>
        <v>0</v>
      </c>
      <c r="X41" s="55">
        <v>0</v>
      </c>
      <c r="Y41" s="23">
        <f t="shared" si="43"/>
        <v>0</v>
      </c>
      <c r="Z41" s="22">
        <v>0</v>
      </c>
      <c r="AA41" s="23">
        <f t="shared" si="44"/>
        <v>0</v>
      </c>
      <c r="AB41" s="25">
        <f t="shared" si="45"/>
        <v>624</v>
      </c>
      <c r="AC41" s="23">
        <f t="shared" si="46"/>
        <v>99.20508744038156</v>
      </c>
      <c r="AD41" s="22">
        <f>5</f>
        <v>5</v>
      </c>
      <c r="AE41" s="26">
        <f t="shared" si="47"/>
        <v>0.7949125596184419</v>
      </c>
      <c r="AF41" s="25">
        <f t="shared" si="48"/>
        <v>629</v>
      </c>
      <c r="AG41" s="104">
        <f t="shared" si="49"/>
        <v>85.3459972862958</v>
      </c>
      <c r="AH41" s="105">
        <f t="shared" si="50"/>
        <v>-14.654002713704202</v>
      </c>
    </row>
    <row r="42" spans="1:34" ht="12.75" customHeight="1">
      <c r="A42" s="143"/>
      <c r="B42" s="146"/>
      <c r="C42" s="5">
        <v>167</v>
      </c>
      <c r="D42" s="3" t="s">
        <v>5</v>
      </c>
      <c r="E42" s="6">
        <v>450</v>
      </c>
      <c r="F42" s="22">
        <v>203</v>
      </c>
      <c r="G42" s="23">
        <f t="shared" si="34"/>
        <v>53.70370370370371</v>
      </c>
      <c r="H42" s="24">
        <v>153</v>
      </c>
      <c r="I42" s="23">
        <f t="shared" si="35"/>
        <v>40.476190476190474</v>
      </c>
      <c r="J42" s="22">
        <v>0</v>
      </c>
      <c r="K42" s="23">
        <f t="shared" si="36"/>
        <v>0</v>
      </c>
      <c r="L42" s="22">
        <v>0</v>
      </c>
      <c r="M42" s="23">
        <f t="shared" si="37"/>
        <v>0</v>
      </c>
      <c r="N42" s="22">
        <v>0</v>
      </c>
      <c r="O42" s="23">
        <f t="shared" si="38"/>
        <v>0</v>
      </c>
      <c r="P42" s="22">
        <v>14</v>
      </c>
      <c r="Q42" s="23">
        <f t="shared" si="39"/>
        <v>3.7037037037037033</v>
      </c>
      <c r="R42" s="80">
        <v>0</v>
      </c>
      <c r="S42" s="23">
        <f t="shared" si="40"/>
        <v>0</v>
      </c>
      <c r="T42" s="55">
        <v>0</v>
      </c>
      <c r="U42" s="23">
        <f t="shared" si="41"/>
        <v>0</v>
      </c>
      <c r="V42" s="55">
        <v>0</v>
      </c>
      <c r="W42" s="23">
        <f t="shared" si="42"/>
        <v>0</v>
      </c>
      <c r="X42" s="55">
        <v>0</v>
      </c>
      <c r="Y42" s="23">
        <f t="shared" si="43"/>
        <v>0</v>
      </c>
      <c r="Z42" s="22">
        <v>0</v>
      </c>
      <c r="AA42" s="23">
        <f t="shared" si="44"/>
        <v>0</v>
      </c>
      <c r="AB42" s="25">
        <f t="shared" si="45"/>
        <v>370</v>
      </c>
      <c r="AC42" s="23">
        <f t="shared" si="46"/>
        <v>97.88359788359789</v>
      </c>
      <c r="AD42" s="22">
        <v>8</v>
      </c>
      <c r="AE42" s="26">
        <f t="shared" si="47"/>
        <v>2.1164021164021163</v>
      </c>
      <c r="AF42" s="25">
        <f t="shared" si="48"/>
        <v>378</v>
      </c>
      <c r="AG42" s="104">
        <f t="shared" si="49"/>
        <v>84</v>
      </c>
      <c r="AH42" s="105">
        <f t="shared" si="50"/>
        <v>-16</v>
      </c>
    </row>
    <row r="43" spans="1:34" ht="12.75" customHeight="1">
      <c r="A43" s="143" t="s">
        <v>23</v>
      </c>
      <c r="B43" s="146" t="s">
        <v>39</v>
      </c>
      <c r="C43" s="5">
        <v>167</v>
      </c>
      <c r="D43" s="3" t="s">
        <v>6</v>
      </c>
      <c r="E43" s="6">
        <v>451</v>
      </c>
      <c r="F43" s="22">
        <v>171</v>
      </c>
      <c r="G43" s="23">
        <f t="shared" si="34"/>
        <v>46.091644204851754</v>
      </c>
      <c r="H43" s="24">
        <v>178</v>
      </c>
      <c r="I43" s="23">
        <f t="shared" si="35"/>
        <v>47.97843665768194</v>
      </c>
      <c r="J43" s="22">
        <v>0</v>
      </c>
      <c r="K43" s="23">
        <f t="shared" si="36"/>
        <v>0</v>
      </c>
      <c r="L43" s="22">
        <v>0</v>
      </c>
      <c r="M43" s="23">
        <f t="shared" si="37"/>
        <v>0</v>
      </c>
      <c r="N43" s="22">
        <v>0</v>
      </c>
      <c r="O43" s="23">
        <f t="shared" si="38"/>
        <v>0</v>
      </c>
      <c r="P43" s="22">
        <v>16</v>
      </c>
      <c r="Q43" s="23">
        <f t="shared" si="39"/>
        <v>4.31266846361186</v>
      </c>
      <c r="R43" s="80">
        <v>0</v>
      </c>
      <c r="S43" s="23">
        <f t="shared" si="40"/>
        <v>0</v>
      </c>
      <c r="T43" s="55">
        <v>0</v>
      </c>
      <c r="U43" s="23">
        <f t="shared" si="41"/>
        <v>0</v>
      </c>
      <c r="V43" s="55">
        <v>0</v>
      </c>
      <c r="W43" s="23">
        <f t="shared" si="42"/>
        <v>0</v>
      </c>
      <c r="X43" s="55">
        <v>0</v>
      </c>
      <c r="Y43" s="23">
        <f t="shared" si="43"/>
        <v>0</v>
      </c>
      <c r="Z43" s="22">
        <v>0</v>
      </c>
      <c r="AA43" s="23">
        <f t="shared" si="44"/>
        <v>0</v>
      </c>
      <c r="AB43" s="25">
        <f t="shared" si="45"/>
        <v>365</v>
      </c>
      <c r="AC43" s="23">
        <f t="shared" si="46"/>
        <v>98.38274932614556</v>
      </c>
      <c r="AD43" s="22">
        <v>6</v>
      </c>
      <c r="AE43" s="26">
        <f t="shared" si="47"/>
        <v>1.6172506738544474</v>
      </c>
      <c r="AF43" s="25">
        <f t="shared" si="48"/>
        <v>371</v>
      </c>
      <c r="AG43" s="104">
        <f t="shared" si="49"/>
        <v>82.26164079822617</v>
      </c>
      <c r="AH43" s="105">
        <f t="shared" si="50"/>
        <v>-17.738359201773832</v>
      </c>
    </row>
    <row r="44" spans="1:34" ht="12.75" customHeight="1">
      <c r="A44" s="143"/>
      <c r="B44" s="146"/>
      <c r="C44" s="5">
        <v>168</v>
      </c>
      <c r="D44" s="3" t="s">
        <v>5</v>
      </c>
      <c r="E44" s="6">
        <v>453</v>
      </c>
      <c r="F44" s="22">
        <v>204</v>
      </c>
      <c r="G44" s="23">
        <f t="shared" si="34"/>
        <v>54.54545454545454</v>
      </c>
      <c r="H44" s="24">
        <v>145</v>
      </c>
      <c r="I44" s="23">
        <f t="shared" si="35"/>
        <v>38.770053475935825</v>
      </c>
      <c r="J44" s="22">
        <v>0</v>
      </c>
      <c r="K44" s="23">
        <f t="shared" si="36"/>
        <v>0</v>
      </c>
      <c r="L44" s="22">
        <v>0</v>
      </c>
      <c r="M44" s="23">
        <f t="shared" si="37"/>
        <v>0</v>
      </c>
      <c r="N44" s="22">
        <v>0</v>
      </c>
      <c r="O44" s="23">
        <f t="shared" si="38"/>
        <v>0</v>
      </c>
      <c r="P44" s="22">
        <v>11</v>
      </c>
      <c r="Q44" s="23">
        <f t="shared" si="39"/>
        <v>2.941176470588235</v>
      </c>
      <c r="R44" s="80">
        <v>0</v>
      </c>
      <c r="S44" s="23">
        <f t="shared" si="40"/>
        <v>0</v>
      </c>
      <c r="T44" s="55">
        <v>1</v>
      </c>
      <c r="U44" s="23">
        <f t="shared" si="41"/>
        <v>0.267379679144385</v>
      </c>
      <c r="V44" s="55">
        <v>0</v>
      </c>
      <c r="W44" s="23">
        <f t="shared" si="42"/>
        <v>0</v>
      </c>
      <c r="X44" s="55">
        <v>0</v>
      </c>
      <c r="Y44" s="23">
        <f t="shared" si="43"/>
        <v>0</v>
      </c>
      <c r="Z44" s="22">
        <v>0</v>
      </c>
      <c r="AA44" s="23">
        <f t="shared" si="44"/>
        <v>0</v>
      </c>
      <c r="AB44" s="25">
        <f t="shared" si="45"/>
        <v>361</v>
      </c>
      <c r="AC44" s="23">
        <f t="shared" si="46"/>
        <v>96.52406417112299</v>
      </c>
      <c r="AD44" s="22">
        <v>13</v>
      </c>
      <c r="AE44" s="26">
        <f t="shared" si="47"/>
        <v>3.4759358288770055</v>
      </c>
      <c r="AF44" s="25">
        <f t="shared" si="48"/>
        <v>374</v>
      </c>
      <c r="AG44" s="104">
        <f t="shared" si="49"/>
        <v>82.560706401766</v>
      </c>
      <c r="AH44" s="105">
        <f t="shared" si="50"/>
        <v>-17.439293598234002</v>
      </c>
    </row>
    <row r="45" spans="1:34" ht="12.75" customHeight="1">
      <c r="A45" s="143"/>
      <c r="B45" s="146"/>
      <c r="C45" s="5">
        <v>168</v>
      </c>
      <c r="D45" s="3" t="s">
        <v>6</v>
      </c>
      <c r="E45" s="6">
        <v>453</v>
      </c>
      <c r="F45" s="22">
        <v>179</v>
      </c>
      <c r="G45" s="23">
        <f t="shared" si="34"/>
        <v>47.98927613941019</v>
      </c>
      <c r="H45" s="24">
        <v>178</v>
      </c>
      <c r="I45" s="23">
        <f t="shared" si="35"/>
        <v>47.72117962466488</v>
      </c>
      <c r="J45" s="22">
        <v>0</v>
      </c>
      <c r="K45" s="23">
        <f t="shared" si="36"/>
        <v>0</v>
      </c>
      <c r="L45" s="22">
        <v>0</v>
      </c>
      <c r="M45" s="23">
        <f t="shared" si="37"/>
        <v>0</v>
      </c>
      <c r="N45" s="22">
        <v>0</v>
      </c>
      <c r="O45" s="23">
        <f t="shared" si="38"/>
        <v>0</v>
      </c>
      <c r="P45" s="22">
        <v>16</v>
      </c>
      <c r="Q45" s="23">
        <f t="shared" si="39"/>
        <v>4.289544235924933</v>
      </c>
      <c r="R45" s="80">
        <v>0</v>
      </c>
      <c r="S45" s="23">
        <f t="shared" si="40"/>
        <v>0</v>
      </c>
      <c r="T45" s="55">
        <v>0</v>
      </c>
      <c r="U45" s="23">
        <f t="shared" si="41"/>
        <v>0</v>
      </c>
      <c r="V45" s="55">
        <v>0</v>
      </c>
      <c r="W45" s="23">
        <f t="shared" si="42"/>
        <v>0</v>
      </c>
      <c r="X45" s="55">
        <v>0</v>
      </c>
      <c r="Y45" s="23">
        <f t="shared" si="43"/>
        <v>0</v>
      </c>
      <c r="Z45" s="22">
        <v>0</v>
      </c>
      <c r="AA45" s="23">
        <f t="shared" si="44"/>
        <v>0</v>
      </c>
      <c r="AB45" s="25">
        <f t="shared" si="45"/>
        <v>373</v>
      </c>
      <c r="AC45" s="23">
        <f t="shared" si="46"/>
        <v>100</v>
      </c>
      <c r="AD45" s="22">
        <v>0</v>
      </c>
      <c r="AE45" s="26">
        <f t="shared" si="47"/>
        <v>0</v>
      </c>
      <c r="AF45" s="25">
        <f t="shared" si="48"/>
        <v>373</v>
      </c>
      <c r="AG45" s="104">
        <f t="shared" si="49"/>
        <v>82.33995584988962</v>
      </c>
      <c r="AH45" s="105">
        <f t="shared" si="50"/>
        <v>-17.66004415011038</v>
      </c>
    </row>
    <row r="46" spans="1:34" ht="12.75" customHeight="1">
      <c r="A46" s="143"/>
      <c r="B46" s="146"/>
      <c r="C46" s="5">
        <v>170</v>
      </c>
      <c r="D46" s="3" t="s">
        <v>5</v>
      </c>
      <c r="E46" s="6">
        <v>650</v>
      </c>
      <c r="F46" s="22">
        <v>302</v>
      </c>
      <c r="G46" s="23">
        <f t="shared" si="34"/>
        <v>56.66041275797373</v>
      </c>
      <c r="H46" s="24">
        <v>189</v>
      </c>
      <c r="I46" s="23">
        <f t="shared" si="35"/>
        <v>35.45966228893058</v>
      </c>
      <c r="J46" s="22">
        <v>1</v>
      </c>
      <c r="K46" s="23">
        <f t="shared" si="36"/>
        <v>0.18761726078799248</v>
      </c>
      <c r="L46" s="22">
        <v>12</v>
      </c>
      <c r="M46" s="23">
        <f t="shared" si="37"/>
        <v>2.25140712945591</v>
      </c>
      <c r="N46" s="22">
        <v>0</v>
      </c>
      <c r="O46" s="23">
        <f t="shared" si="38"/>
        <v>0</v>
      </c>
      <c r="P46" s="22">
        <v>1</v>
      </c>
      <c r="Q46" s="23">
        <f t="shared" si="39"/>
        <v>0.18761726078799248</v>
      </c>
      <c r="R46" s="80">
        <v>0</v>
      </c>
      <c r="S46" s="23">
        <f t="shared" si="40"/>
        <v>0</v>
      </c>
      <c r="T46" s="55">
        <v>0</v>
      </c>
      <c r="U46" s="23">
        <f t="shared" si="41"/>
        <v>0</v>
      </c>
      <c r="V46" s="55">
        <v>0</v>
      </c>
      <c r="W46" s="23">
        <f t="shared" si="42"/>
        <v>0</v>
      </c>
      <c r="X46" s="55">
        <v>0</v>
      </c>
      <c r="Y46" s="23">
        <f t="shared" si="43"/>
        <v>0</v>
      </c>
      <c r="Z46" s="22">
        <v>0</v>
      </c>
      <c r="AA46" s="23">
        <f t="shared" si="44"/>
        <v>0</v>
      </c>
      <c r="AB46" s="25">
        <f t="shared" si="45"/>
        <v>505</v>
      </c>
      <c r="AC46" s="23">
        <f t="shared" si="46"/>
        <v>94.74671669793621</v>
      </c>
      <c r="AD46" s="22">
        <v>28</v>
      </c>
      <c r="AE46" s="26">
        <f t="shared" si="47"/>
        <v>5.253283302063791</v>
      </c>
      <c r="AF46" s="25">
        <f t="shared" si="48"/>
        <v>533</v>
      </c>
      <c r="AG46" s="104">
        <f t="shared" si="49"/>
        <v>82</v>
      </c>
      <c r="AH46" s="105">
        <f t="shared" si="50"/>
        <v>-18</v>
      </c>
    </row>
    <row r="47" spans="1:34" ht="12.75" customHeight="1">
      <c r="A47" s="143"/>
      <c r="B47" s="146"/>
      <c r="C47" s="5">
        <v>171</v>
      </c>
      <c r="D47" s="3" t="s">
        <v>5</v>
      </c>
      <c r="E47" s="6">
        <v>458</v>
      </c>
      <c r="F47" s="22">
        <v>148</v>
      </c>
      <c r="G47" s="23">
        <f t="shared" si="34"/>
        <v>41.690140845070424</v>
      </c>
      <c r="H47" s="24">
        <v>183</v>
      </c>
      <c r="I47" s="23">
        <f t="shared" si="35"/>
        <v>51.54929577464789</v>
      </c>
      <c r="J47" s="22">
        <v>0</v>
      </c>
      <c r="K47" s="23">
        <f t="shared" si="36"/>
        <v>0</v>
      </c>
      <c r="L47" s="22">
        <v>3</v>
      </c>
      <c r="M47" s="23">
        <f t="shared" si="37"/>
        <v>0.8450704225352111</v>
      </c>
      <c r="N47" s="22">
        <v>0</v>
      </c>
      <c r="O47" s="23">
        <f t="shared" si="38"/>
        <v>0</v>
      </c>
      <c r="P47" s="22">
        <v>7</v>
      </c>
      <c r="Q47" s="23">
        <f t="shared" si="39"/>
        <v>1.971830985915493</v>
      </c>
      <c r="R47" s="80">
        <v>0</v>
      </c>
      <c r="S47" s="23">
        <f t="shared" si="40"/>
        <v>0</v>
      </c>
      <c r="T47" s="55">
        <v>1</v>
      </c>
      <c r="U47" s="23">
        <f t="shared" si="41"/>
        <v>0.28169014084507044</v>
      </c>
      <c r="V47" s="55">
        <v>0</v>
      </c>
      <c r="W47" s="23">
        <f t="shared" si="42"/>
        <v>0</v>
      </c>
      <c r="X47" s="55">
        <v>0</v>
      </c>
      <c r="Y47" s="23">
        <f t="shared" si="43"/>
        <v>0</v>
      </c>
      <c r="Z47" s="22">
        <v>0</v>
      </c>
      <c r="AA47" s="23">
        <f t="shared" si="44"/>
        <v>0</v>
      </c>
      <c r="AB47" s="25">
        <f t="shared" si="45"/>
        <v>342</v>
      </c>
      <c r="AC47" s="23">
        <f t="shared" si="46"/>
        <v>96.3380281690141</v>
      </c>
      <c r="AD47" s="22">
        <v>13</v>
      </c>
      <c r="AE47" s="26">
        <f t="shared" si="47"/>
        <v>3.6619718309859155</v>
      </c>
      <c r="AF47" s="25">
        <f t="shared" si="48"/>
        <v>355</v>
      </c>
      <c r="AG47" s="104">
        <f t="shared" si="49"/>
        <v>77.51091703056768</v>
      </c>
      <c r="AH47" s="105">
        <f t="shared" si="50"/>
        <v>-22.489082969432317</v>
      </c>
    </row>
    <row r="48" spans="1:34" ht="12.75" customHeight="1" thickBot="1">
      <c r="A48" s="144"/>
      <c r="B48" s="147"/>
      <c r="C48" s="41">
        <v>182</v>
      </c>
      <c r="D48" s="42" t="s">
        <v>5</v>
      </c>
      <c r="E48" s="43">
        <v>120</v>
      </c>
      <c r="F48" s="44">
        <v>63</v>
      </c>
      <c r="G48" s="45">
        <f t="shared" si="34"/>
        <v>63</v>
      </c>
      <c r="H48" s="46">
        <v>33</v>
      </c>
      <c r="I48" s="45">
        <f t="shared" si="35"/>
        <v>33</v>
      </c>
      <c r="J48" s="44">
        <v>0</v>
      </c>
      <c r="K48" s="45">
        <f t="shared" si="36"/>
        <v>0</v>
      </c>
      <c r="L48" s="44">
        <v>0</v>
      </c>
      <c r="M48" s="45">
        <f t="shared" si="37"/>
        <v>0</v>
      </c>
      <c r="N48" s="44">
        <v>0</v>
      </c>
      <c r="O48" s="45">
        <f t="shared" si="38"/>
        <v>0</v>
      </c>
      <c r="P48" s="44">
        <v>2</v>
      </c>
      <c r="Q48" s="45">
        <f t="shared" si="39"/>
        <v>2</v>
      </c>
      <c r="R48" s="81">
        <v>1</v>
      </c>
      <c r="S48" s="45">
        <f t="shared" si="40"/>
        <v>1</v>
      </c>
      <c r="T48" s="60">
        <v>0</v>
      </c>
      <c r="U48" s="45">
        <f t="shared" si="41"/>
        <v>0</v>
      </c>
      <c r="V48" s="60">
        <v>0</v>
      </c>
      <c r="W48" s="45">
        <f t="shared" si="42"/>
        <v>0</v>
      </c>
      <c r="X48" s="60">
        <v>0</v>
      </c>
      <c r="Y48" s="45">
        <f t="shared" si="43"/>
        <v>0</v>
      </c>
      <c r="Z48" s="44">
        <v>0</v>
      </c>
      <c r="AA48" s="45">
        <f t="shared" si="44"/>
        <v>0</v>
      </c>
      <c r="AB48" s="47">
        <f t="shared" si="45"/>
        <v>98</v>
      </c>
      <c r="AC48" s="45">
        <f t="shared" si="46"/>
        <v>98</v>
      </c>
      <c r="AD48" s="44">
        <f>2</f>
        <v>2</v>
      </c>
      <c r="AE48" s="48">
        <f t="shared" si="47"/>
        <v>2</v>
      </c>
      <c r="AF48" s="47">
        <f t="shared" si="48"/>
        <v>100</v>
      </c>
      <c r="AG48" s="106">
        <f t="shared" si="49"/>
        <v>83.33333333333334</v>
      </c>
      <c r="AH48" s="107">
        <f t="shared" si="50"/>
        <v>-16.666666666666657</v>
      </c>
    </row>
    <row r="49" spans="1:33" ht="6.75" customHeight="1" thickBot="1" thickTop="1">
      <c r="A49" s="111"/>
      <c r="B49" s="111"/>
      <c r="C49" s="62"/>
      <c r="D49" s="61"/>
      <c r="E49" s="63"/>
      <c r="F49" s="112"/>
      <c r="G49" s="113"/>
      <c r="H49" s="114"/>
      <c r="I49" s="113"/>
      <c r="J49" s="112"/>
      <c r="K49" s="113"/>
      <c r="L49" s="112"/>
      <c r="M49" s="113"/>
      <c r="N49" s="112"/>
      <c r="O49" s="113"/>
      <c r="P49" s="112"/>
      <c r="Q49" s="113"/>
      <c r="R49" s="113"/>
      <c r="S49" s="113"/>
      <c r="T49" s="113"/>
      <c r="U49" s="113"/>
      <c r="V49" s="113"/>
      <c r="W49" s="113"/>
      <c r="X49" s="113"/>
      <c r="Y49" s="113"/>
      <c r="Z49" s="112"/>
      <c r="AA49" s="113"/>
      <c r="AB49" s="115"/>
      <c r="AC49" s="113"/>
      <c r="AD49" s="112"/>
      <c r="AE49" s="116"/>
      <c r="AF49" s="115"/>
      <c r="AG49" s="117"/>
    </row>
    <row r="50" spans="1:38" s="30" customFormat="1" ht="14.25" thickBot="1" thickTop="1">
      <c r="A50" s="141" t="s">
        <v>14</v>
      </c>
      <c r="B50" s="141"/>
      <c r="C50" s="141"/>
      <c r="D50" s="92">
        <f>COUNTA(D38:D48)</f>
        <v>11</v>
      </c>
      <c r="E50" s="92">
        <f>SUM(E38:E49)</f>
        <v>5253</v>
      </c>
      <c r="F50" s="92">
        <f>SUM(F38:F49)</f>
        <v>2135</v>
      </c>
      <c r="G50" s="93">
        <f>F50/AF50*100</f>
        <v>49.06917949896575</v>
      </c>
      <c r="H50" s="92">
        <f>SUM(H38:H49)</f>
        <v>1961</v>
      </c>
      <c r="I50" s="93">
        <f>H50/AF50*100</f>
        <v>45.07009882785567</v>
      </c>
      <c r="J50" s="92">
        <f>SUM(J38:J49)</f>
        <v>4</v>
      </c>
      <c r="K50" s="93">
        <f>J50/AF50*100</f>
        <v>0.09193288899103653</v>
      </c>
      <c r="L50" s="92">
        <f>SUM(L38:L49)</f>
        <v>26</v>
      </c>
      <c r="M50" s="93">
        <f>L50/AF50*100</f>
        <v>0.5975637784417376</v>
      </c>
      <c r="N50" s="92">
        <f>SUM(N38:N49)</f>
        <v>1</v>
      </c>
      <c r="O50" s="93">
        <f>N50/AF50*100</f>
        <v>0.022983222247759134</v>
      </c>
      <c r="P50" s="92">
        <f>SUM(P38:P49)</f>
        <v>118</v>
      </c>
      <c r="Q50" s="93">
        <f>P50/AF50*100</f>
        <v>2.712020225235578</v>
      </c>
      <c r="R50" s="92">
        <f>SUM(R38:R49)</f>
        <v>2</v>
      </c>
      <c r="S50" s="93">
        <f>R50/AF50*100</f>
        <v>0.04596644449551827</v>
      </c>
      <c r="T50" s="92">
        <f>SUM(T38:T49)</f>
        <v>3</v>
      </c>
      <c r="U50" s="93">
        <f>T50/AF50*100</f>
        <v>0.0689496667432774</v>
      </c>
      <c r="V50" s="92">
        <f>SUM(V38:V49)</f>
        <v>0</v>
      </c>
      <c r="W50" s="93">
        <f>V50/AF50*100</f>
        <v>0</v>
      </c>
      <c r="X50" s="92">
        <f>SUM(X38:X49)</f>
        <v>0</v>
      </c>
      <c r="Y50" s="93">
        <f>X50/AF50*100</f>
        <v>0</v>
      </c>
      <c r="Z50" s="92">
        <f>SUM(Z38:Z49)</f>
        <v>0</v>
      </c>
      <c r="AA50" s="93">
        <f>Z50/AF50*100</f>
        <v>0</v>
      </c>
      <c r="AB50" s="92">
        <f>SUM(AB38:AB49)</f>
        <v>4248</v>
      </c>
      <c r="AC50" s="93">
        <f>AB50/AF50*100</f>
        <v>97.6327281084808</v>
      </c>
      <c r="AD50" s="92">
        <f>SUM(AD38:AD49)</f>
        <v>103</v>
      </c>
      <c r="AE50" s="94">
        <f>AD50/AF50*100</f>
        <v>2.367271891519191</v>
      </c>
      <c r="AF50" s="95">
        <f>AB50+AD50</f>
        <v>4351</v>
      </c>
      <c r="AG50" s="96">
        <f>AF50/E50*100</f>
        <v>82.82885969921949</v>
      </c>
      <c r="AH50" s="102">
        <f>AG50-100</f>
        <v>-17.171140300780507</v>
      </c>
      <c r="AI50" s="31"/>
      <c r="AJ50" s="31"/>
      <c r="AK50" s="31"/>
      <c r="AL50" s="31"/>
    </row>
    <row r="51" ht="13.5" thickTop="1"/>
  </sheetData>
  <mergeCells count="40">
    <mergeCell ref="AH9:AH11"/>
    <mergeCell ref="A38:A42"/>
    <mergeCell ref="B38:B42"/>
    <mergeCell ref="A5:AH5"/>
    <mergeCell ref="A6:AH6"/>
    <mergeCell ref="A7:AH7"/>
    <mergeCell ref="A8:AH8"/>
    <mergeCell ref="B23:B34"/>
    <mergeCell ref="AG9:AG11"/>
    <mergeCell ref="C9:C11"/>
    <mergeCell ref="A50:C50"/>
    <mergeCell ref="A13:A19"/>
    <mergeCell ref="B13:B19"/>
    <mergeCell ref="A21:C21"/>
    <mergeCell ref="A23:A34"/>
    <mergeCell ref="A36:C36"/>
    <mergeCell ref="A43:A48"/>
    <mergeCell ref="B43:B48"/>
    <mergeCell ref="A9:B10"/>
    <mergeCell ref="AD9:AE10"/>
    <mergeCell ref="AB9:AC10"/>
    <mergeCell ref="F10:G10"/>
    <mergeCell ref="D9:D11"/>
    <mergeCell ref="J10:K10"/>
    <mergeCell ref="T10:U10"/>
    <mergeCell ref="E9:E11"/>
    <mergeCell ref="L10:M10"/>
    <mergeCell ref="R10:S10"/>
    <mergeCell ref="A1:AH1"/>
    <mergeCell ref="A2:AH2"/>
    <mergeCell ref="A3:AH3"/>
    <mergeCell ref="A4:AH4"/>
    <mergeCell ref="H10:I10"/>
    <mergeCell ref="V10:W10"/>
    <mergeCell ref="AF9:AF11"/>
    <mergeCell ref="Z10:AA10"/>
    <mergeCell ref="F9:AA9"/>
    <mergeCell ref="N10:O10"/>
    <mergeCell ref="X10:Y10"/>
    <mergeCell ref="P10:Q10"/>
  </mergeCells>
  <printOptions horizontalCentered="1"/>
  <pageMargins left="0" right="0" top="0.5905511811023623" bottom="0.7874015748031497" header="0" footer="0"/>
  <pageSetup horizontalDpi="300" verticalDpi="300" orientation="landscape" paperSize="5" scale="90" r:id="rId2"/>
  <headerFooter alignWithMargins="0">
    <oddFooter>&amp;C&amp;P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9"/>
  <sheetViews>
    <sheetView zoomScale="75" zoomScaleNormal="75" workbookViewId="0" topLeftCell="A14">
      <selection activeCell="X58" sqref="X58"/>
    </sheetView>
  </sheetViews>
  <sheetFormatPr defaultColWidth="11.421875" defaultRowHeight="12.75"/>
  <cols>
    <col min="1" max="1" width="10.140625" style="1" customWidth="1"/>
    <col min="2" max="2" width="12.7109375" style="1" customWidth="1"/>
    <col min="3" max="3" width="7.28125" style="4" customWidth="1"/>
    <col min="4" max="4" width="5.28125" style="1" customWidth="1"/>
    <col min="5" max="5" width="5.7109375" style="7" customWidth="1"/>
    <col min="6" max="6" width="5.140625" style="7" customWidth="1"/>
    <col min="7" max="7" width="4.421875" style="16" customWidth="1"/>
    <col min="8" max="8" width="5.140625" style="7" customWidth="1"/>
    <col min="9" max="9" width="4.421875" style="16" customWidth="1"/>
    <col min="10" max="10" width="5.140625" style="7" customWidth="1"/>
    <col min="11" max="11" width="4.421875" style="16" customWidth="1"/>
    <col min="12" max="12" width="5.140625" style="7" customWidth="1"/>
    <col min="13" max="13" width="4.421875" style="16" customWidth="1"/>
    <col min="14" max="14" width="5.140625" style="7" customWidth="1"/>
    <col min="15" max="15" width="4.421875" style="16" customWidth="1"/>
    <col min="16" max="16" width="5.140625" style="7" customWidth="1"/>
    <col min="17" max="17" width="4.421875" style="16" customWidth="1"/>
    <col min="18" max="18" width="4.57421875" style="16" customWidth="1"/>
    <col min="19" max="19" width="4.421875" style="16" customWidth="1"/>
    <col min="20" max="20" width="5.140625" style="16" customWidth="1"/>
    <col min="21" max="21" width="4.421875" style="16" customWidth="1"/>
    <col min="22" max="22" width="5.140625" style="16" customWidth="1"/>
    <col min="23" max="23" width="4.421875" style="16" customWidth="1"/>
    <col min="24" max="24" width="5.140625" style="16" customWidth="1"/>
    <col min="25" max="25" width="4.421875" style="16" customWidth="1"/>
    <col min="26" max="26" width="5.140625" style="7" customWidth="1"/>
    <col min="27" max="27" width="4.421875" style="16" customWidth="1"/>
    <col min="28" max="28" width="5.140625" style="10" customWidth="1"/>
    <col min="29" max="29" width="3.7109375" style="10" customWidth="1"/>
    <col min="30" max="30" width="4.421875" style="8" customWidth="1"/>
    <col min="31" max="31" width="3.57421875" style="16" customWidth="1"/>
    <col min="32" max="32" width="6.28125" style="8" customWidth="1"/>
    <col min="33" max="33" width="7.28125" style="20" customWidth="1"/>
    <col min="34" max="34" width="7.28125" style="15" customWidth="1"/>
    <col min="35" max="38" width="11.421875" style="15" customWidth="1"/>
  </cols>
  <sheetData>
    <row r="1" spans="1:34" ht="39.7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</row>
    <row r="2" spans="1:34" ht="18">
      <c r="A2" s="166" t="s">
        <v>11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34" ht="12.75">
      <c r="A3" s="167" t="s">
        <v>12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</row>
    <row r="4" spans="1:34" ht="12.75">
      <c r="A4" s="168" t="s">
        <v>13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</row>
    <row r="5" spans="1:34" ht="12.7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</row>
    <row r="6" spans="1:34" ht="25.5" customHeight="1">
      <c r="A6" s="169" t="s">
        <v>54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</row>
    <row r="7" spans="1:34" ht="13.5" customHeight="1">
      <c r="A7" s="170" t="s">
        <v>61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</row>
    <row r="8" spans="1:34" ht="13.5" thickBo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</row>
    <row r="9" spans="1:38" s="17" customFormat="1" ht="12" customHeight="1" thickBot="1" thickTop="1">
      <c r="A9" s="138" t="s">
        <v>26</v>
      </c>
      <c r="B9" s="139"/>
      <c r="C9" s="153" t="s">
        <v>2</v>
      </c>
      <c r="D9" s="158" t="s">
        <v>3</v>
      </c>
      <c r="E9" s="149" t="s">
        <v>17</v>
      </c>
      <c r="F9" s="161" t="s">
        <v>20</v>
      </c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54" t="s">
        <v>21</v>
      </c>
      <c r="AC9" s="155"/>
      <c r="AD9" s="172" t="s">
        <v>18</v>
      </c>
      <c r="AE9" s="173"/>
      <c r="AF9" s="149" t="s">
        <v>19</v>
      </c>
      <c r="AG9" s="150" t="s">
        <v>45</v>
      </c>
      <c r="AH9" s="162" t="s">
        <v>49</v>
      </c>
      <c r="AI9" s="18"/>
      <c r="AJ9" s="18"/>
      <c r="AK9" s="18"/>
      <c r="AL9" s="18"/>
    </row>
    <row r="10" spans="1:34" s="19" customFormat="1" ht="18.75" customHeight="1" thickBot="1" thickTop="1">
      <c r="A10" s="140"/>
      <c r="B10" s="148"/>
      <c r="C10" s="153"/>
      <c r="D10" s="158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59"/>
      <c r="S10" s="160"/>
      <c r="T10" s="159"/>
      <c r="U10" s="160"/>
      <c r="V10" s="159"/>
      <c r="W10" s="160"/>
      <c r="X10" s="159"/>
      <c r="Y10" s="160"/>
      <c r="Z10" s="149"/>
      <c r="AA10" s="149"/>
      <c r="AB10" s="156"/>
      <c r="AC10" s="157"/>
      <c r="AD10" s="174"/>
      <c r="AE10" s="175"/>
      <c r="AF10" s="149"/>
      <c r="AG10" s="151"/>
      <c r="AH10" s="163"/>
    </row>
    <row r="11" spans="1:34" s="19" customFormat="1" ht="12.75" customHeight="1" thickBot="1" thickTop="1">
      <c r="A11" s="89" t="s">
        <v>27</v>
      </c>
      <c r="B11" s="89" t="s">
        <v>28</v>
      </c>
      <c r="C11" s="153"/>
      <c r="D11" s="158"/>
      <c r="E11" s="149"/>
      <c r="F11" s="87" t="s">
        <v>15</v>
      </c>
      <c r="G11" s="90" t="s">
        <v>16</v>
      </c>
      <c r="H11" s="87" t="s">
        <v>15</v>
      </c>
      <c r="I11" s="90" t="s">
        <v>16</v>
      </c>
      <c r="J11" s="87" t="s">
        <v>15</v>
      </c>
      <c r="K11" s="90" t="s">
        <v>16</v>
      </c>
      <c r="L11" s="87" t="s">
        <v>15</v>
      </c>
      <c r="M11" s="90" t="s">
        <v>16</v>
      </c>
      <c r="N11" s="87" t="s">
        <v>15</v>
      </c>
      <c r="O11" s="90" t="s">
        <v>16</v>
      </c>
      <c r="P11" s="87" t="s">
        <v>15</v>
      </c>
      <c r="Q11" s="90" t="s">
        <v>16</v>
      </c>
      <c r="R11" s="87" t="s">
        <v>15</v>
      </c>
      <c r="S11" s="90" t="s">
        <v>16</v>
      </c>
      <c r="T11" s="87" t="s">
        <v>15</v>
      </c>
      <c r="U11" s="90" t="s">
        <v>16</v>
      </c>
      <c r="V11" s="87" t="s">
        <v>15</v>
      </c>
      <c r="W11" s="90" t="s">
        <v>16</v>
      </c>
      <c r="X11" s="87" t="s">
        <v>15</v>
      </c>
      <c r="Y11" s="90" t="s">
        <v>16</v>
      </c>
      <c r="Z11" s="87" t="s">
        <v>15</v>
      </c>
      <c r="AA11" s="90" t="s">
        <v>16</v>
      </c>
      <c r="AB11" s="88" t="s">
        <v>22</v>
      </c>
      <c r="AC11" s="91" t="s">
        <v>16</v>
      </c>
      <c r="AD11" s="87" t="s">
        <v>22</v>
      </c>
      <c r="AE11" s="91" t="s">
        <v>16</v>
      </c>
      <c r="AF11" s="149"/>
      <c r="AG11" s="152"/>
      <c r="AH11" s="164"/>
    </row>
    <row r="12" spans="1:38" s="2" customFormat="1" ht="7.5" customHeight="1" thickBot="1" thickTop="1">
      <c r="A12" s="1"/>
      <c r="B12" s="1"/>
      <c r="C12" s="4"/>
      <c r="D12" s="1"/>
      <c r="E12" s="7"/>
      <c r="F12" s="7"/>
      <c r="G12" s="16"/>
      <c r="H12" s="7"/>
      <c r="I12" s="16"/>
      <c r="J12" s="7"/>
      <c r="K12" s="16"/>
      <c r="L12" s="7"/>
      <c r="M12" s="16"/>
      <c r="N12" s="7"/>
      <c r="O12" s="16"/>
      <c r="P12" s="7"/>
      <c r="Q12" s="16"/>
      <c r="R12" s="16"/>
      <c r="S12" s="16"/>
      <c r="T12" s="16"/>
      <c r="U12" s="16"/>
      <c r="V12" s="16"/>
      <c r="W12" s="16"/>
      <c r="X12" s="16"/>
      <c r="Y12" s="16"/>
      <c r="Z12" s="7"/>
      <c r="AA12" s="16"/>
      <c r="AB12" s="10"/>
      <c r="AC12" s="10"/>
      <c r="AD12" s="9"/>
      <c r="AE12" s="16"/>
      <c r="AF12" s="9"/>
      <c r="AG12" s="21"/>
      <c r="AH12" s="12"/>
      <c r="AI12" s="12"/>
      <c r="AJ12" s="12"/>
      <c r="AK12" s="12"/>
      <c r="AL12" s="12"/>
    </row>
    <row r="13" spans="1:38" s="84" customFormat="1" ht="13.5" thickTop="1">
      <c r="A13" s="142" t="s">
        <v>9</v>
      </c>
      <c r="B13" s="145" t="s">
        <v>47</v>
      </c>
      <c r="C13" s="33">
        <v>263</v>
      </c>
      <c r="D13" s="34" t="s">
        <v>5</v>
      </c>
      <c r="E13" s="35">
        <v>670</v>
      </c>
      <c r="F13" s="36">
        <v>164</v>
      </c>
      <c r="G13" s="37">
        <f aca="true" t="shared" si="0" ref="G13:G25">F13/AF13*100</f>
        <v>33.2657200811359</v>
      </c>
      <c r="H13" s="38">
        <v>273</v>
      </c>
      <c r="I13" s="37">
        <f aca="true" t="shared" si="1" ref="I13:I25">H13/AF13*100</f>
        <v>55.375253549695735</v>
      </c>
      <c r="J13" s="36">
        <v>4</v>
      </c>
      <c r="K13" s="37">
        <f aca="true" t="shared" si="2" ref="K13:K25">J13/AF13*100</f>
        <v>0.8113590263691683</v>
      </c>
      <c r="L13" s="36">
        <v>0</v>
      </c>
      <c r="M13" s="37">
        <f aca="true" t="shared" si="3" ref="M13:M25">L13/AF13*100</f>
        <v>0</v>
      </c>
      <c r="N13" s="36">
        <v>1</v>
      </c>
      <c r="O13" s="37">
        <f aca="true" t="shared" si="4" ref="O13:O25">N13/AF13*100</f>
        <v>0.2028397565922921</v>
      </c>
      <c r="P13" s="36">
        <v>41</v>
      </c>
      <c r="Q13" s="37">
        <f aca="true" t="shared" si="5" ref="Q13:Q25">P13/AF13*100</f>
        <v>8.316430020283976</v>
      </c>
      <c r="R13" s="125">
        <v>0</v>
      </c>
      <c r="S13" s="37">
        <f aca="true" t="shared" si="6" ref="S13:S25">R13/AF13*100</f>
        <v>0</v>
      </c>
      <c r="T13" s="125">
        <v>0</v>
      </c>
      <c r="U13" s="37">
        <f aca="true" t="shared" si="7" ref="U13:U25">T13/AF13*100</f>
        <v>0</v>
      </c>
      <c r="V13" s="125">
        <v>0</v>
      </c>
      <c r="W13" s="37">
        <f aca="true" t="shared" si="8" ref="W13:W25">V13/AF13*100</f>
        <v>0</v>
      </c>
      <c r="X13" s="125">
        <v>0</v>
      </c>
      <c r="Y13" s="37">
        <f aca="true" t="shared" si="9" ref="Y13:Y25">X13/AF13*100</f>
        <v>0</v>
      </c>
      <c r="Z13" s="126">
        <v>0</v>
      </c>
      <c r="AA13" s="37">
        <f aca="true" t="shared" si="10" ref="AA13:AA25">Z13/AF13*100</f>
        <v>0</v>
      </c>
      <c r="AB13" s="39">
        <f aca="true" t="shared" si="11" ref="AB13:AB25">F13+H13+J13+L13+N13+P13+T13+V13+X13+Z13</f>
        <v>483</v>
      </c>
      <c r="AC13" s="37">
        <f aca="true" t="shared" si="12" ref="AC13:AC25">AB13/AF13*100</f>
        <v>97.97160243407707</v>
      </c>
      <c r="AD13" s="36">
        <v>10</v>
      </c>
      <c r="AE13" s="40">
        <f aca="true" t="shared" si="13" ref="AE13:AE25">AD13/AF13*100</f>
        <v>2.028397565922921</v>
      </c>
      <c r="AF13" s="39">
        <f aca="true" t="shared" si="14" ref="AF13:AF25">AB13+AD13</f>
        <v>493</v>
      </c>
      <c r="AG13" s="103">
        <f aca="true" t="shared" si="15" ref="AG13:AG25">AF13/E13*100</f>
        <v>73.5820895522388</v>
      </c>
      <c r="AH13" s="101">
        <f aca="true" t="shared" si="16" ref="AH13:AH25">AG13-100</f>
        <v>-26.4179104477612</v>
      </c>
      <c r="AI13" s="83"/>
      <c r="AJ13" s="83"/>
      <c r="AK13" s="83"/>
      <c r="AL13" s="83"/>
    </row>
    <row r="14" spans="1:38" s="84" customFormat="1" ht="12.75">
      <c r="A14" s="143"/>
      <c r="B14" s="146"/>
      <c r="C14" s="100">
        <v>264</v>
      </c>
      <c r="D14" s="3" t="s">
        <v>5</v>
      </c>
      <c r="E14" s="6">
        <v>272</v>
      </c>
      <c r="F14" s="22">
        <v>98</v>
      </c>
      <c r="G14" s="23">
        <f t="shared" si="0"/>
        <v>47.34299516908212</v>
      </c>
      <c r="H14" s="24">
        <v>88</v>
      </c>
      <c r="I14" s="23">
        <f t="shared" si="1"/>
        <v>42.51207729468599</v>
      </c>
      <c r="J14" s="22">
        <v>6</v>
      </c>
      <c r="K14" s="23">
        <f t="shared" si="2"/>
        <v>2.898550724637681</v>
      </c>
      <c r="L14" s="22">
        <v>0</v>
      </c>
      <c r="M14" s="23">
        <f t="shared" si="3"/>
        <v>0</v>
      </c>
      <c r="N14" s="22">
        <v>5</v>
      </c>
      <c r="O14" s="23">
        <f t="shared" si="4"/>
        <v>2.4154589371980677</v>
      </c>
      <c r="P14" s="22">
        <v>5</v>
      </c>
      <c r="Q14" s="23">
        <f t="shared" si="5"/>
        <v>2.4154589371980677</v>
      </c>
      <c r="R14" s="85">
        <v>0</v>
      </c>
      <c r="S14" s="23">
        <f t="shared" si="6"/>
        <v>0</v>
      </c>
      <c r="T14" s="85">
        <v>0</v>
      </c>
      <c r="U14" s="23">
        <f t="shared" si="7"/>
        <v>0</v>
      </c>
      <c r="V14" s="85">
        <v>0</v>
      </c>
      <c r="W14" s="23">
        <f t="shared" si="8"/>
        <v>0</v>
      </c>
      <c r="X14" s="85">
        <v>0</v>
      </c>
      <c r="Y14" s="23">
        <f t="shared" si="9"/>
        <v>0</v>
      </c>
      <c r="Z14" s="86">
        <v>0</v>
      </c>
      <c r="AA14" s="23">
        <f t="shared" si="10"/>
        <v>0</v>
      </c>
      <c r="AB14" s="25">
        <f t="shared" si="11"/>
        <v>202</v>
      </c>
      <c r="AC14" s="23">
        <f t="shared" si="12"/>
        <v>97.58454106280193</v>
      </c>
      <c r="AD14" s="22">
        <v>5</v>
      </c>
      <c r="AE14" s="26">
        <f t="shared" si="13"/>
        <v>2.4154589371980677</v>
      </c>
      <c r="AF14" s="25">
        <f t="shared" si="14"/>
        <v>207</v>
      </c>
      <c r="AG14" s="104">
        <f t="shared" si="15"/>
        <v>76.10294117647058</v>
      </c>
      <c r="AH14" s="105">
        <f t="shared" si="16"/>
        <v>-23.89705882352942</v>
      </c>
      <c r="AI14" s="83"/>
      <c r="AJ14" s="83"/>
      <c r="AK14" s="83"/>
      <c r="AL14" s="83"/>
    </row>
    <row r="15" spans="1:38" s="84" customFormat="1" ht="12.75">
      <c r="A15" s="143"/>
      <c r="B15" s="146"/>
      <c r="C15" s="5">
        <v>264</v>
      </c>
      <c r="D15" s="3" t="s">
        <v>10</v>
      </c>
      <c r="E15" s="6">
        <v>115</v>
      </c>
      <c r="F15" s="22">
        <v>30</v>
      </c>
      <c r="G15" s="23">
        <f t="shared" si="0"/>
        <v>38.46153846153847</v>
      </c>
      <c r="H15" s="24">
        <v>36</v>
      </c>
      <c r="I15" s="23">
        <f t="shared" si="1"/>
        <v>46.15384615384615</v>
      </c>
      <c r="J15" s="22">
        <v>0</v>
      </c>
      <c r="K15" s="23">
        <f t="shared" si="2"/>
        <v>0</v>
      </c>
      <c r="L15" s="22">
        <v>0</v>
      </c>
      <c r="M15" s="23">
        <f t="shared" si="3"/>
        <v>0</v>
      </c>
      <c r="N15" s="22">
        <v>0</v>
      </c>
      <c r="O15" s="23">
        <f t="shared" si="4"/>
        <v>0</v>
      </c>
      <c r="P15" s="22">
        <v>8</v>
      </c>
      <c r="Q15" s="23">
        <f t="shared" si="5"/>
        <v>10.256410256410255</v>
      </c>
      <c r="R15" s="85">
        <v>0</v>
      </c>
      <c r="S15" s="23">
        <f t="shared" si="6"/>
        <v>0</v>
      </c>
      <c r="T15" s="85">
        <v>0</v>
      </c>
      <c r="U15" s="23">
        <f t="shared" si="7"/>
        <v>0</v>
      </c>
      <c r="V15" s="85">
        <v>0</v>
      </c>
      <c r="W15" s="23">
        <f t="shared" si="8"/>
        <v>0</v>
      </c>
      <c r="X15" s="85">
        <v>0</v>
      </c>
      <c r="Y15" s="23">
        <f t="shared" si="9"/>
        <v>0</v>
      </c>
      <c r="Z15" s="86">
        <v>0</v>
      </c>
      <c r="AA15" s="23">
        <f t="shared" si="10"/>
        <v>0</v>
      </c>
      <c r="AB15" s="25">
        <f t="shared" si="11"/>
        <v>74</v>
      </c>
      <c r="AC15" s="23">
        <f t="shared" si="12"/>
        <v>94.87179487179486</v>
      </c>
      <c r="AD15" s="22">
        <v>4</v>
      </c>
      <c r="AE15" s="26">
        <f t="shared" si="13"/>
        <v>5.128205128205128</v>
      </c>
      <c r="AF15" s="25">
        <f t="shared" si="14"/>
        <v>78</v>
      </c>
      <c r="AG15" s="104">
        <f t="shared" si="15"/>
        <v>67.82608695652173</v>
      </c>
      <c r="AH15" s="105">
        <f t="shared" si="16"/>
        <v>-32.173913043478265</v>
      </c>
      <c r="AI15" s="83"/>
      <c r="AJ15" s="83"/>
      <c r="AK15" s="83"/>
      <c r="AL15" s="83"/>
    </row>
    <row r="16" spans="1:38" s="84" customFormat="1" ht="12.75">
      <c r="A16" s="143"/>
      <c r="B16" s="146"/>
      <c r="C16" s="5">
        <v>265</v>
      </c>
      <c r="D16" s="3" t="s">
        <v>5</v>
      </c>
      <c r="E16" s="6">
        <v>679</v>
      </c>
      <c r="F16" s="22">
        <v>166</v>
      </c>
      <c r="G16" s="23">
        <f t="shared" si="0"/>
        <v>32.04633204633205</v>
      </c>
      <c r="H16" s="24">
        <v>299</v>
      </c>
      <c r="I16" s="23">
        <f t="shared" si="1"/>
        <v>57.72200772200772</v>
      </c>
      <c r="J16" s="22">
        <v>32</v>
      </c>
      <c r="K16" s="23">
        <f t="shared" si="2"/>
        <v>6.177606177606178</v>
      </c>
      <c r="L16" s="22">
        <v>3</v>
      </c>
      <c r="M16" s="23">
        <f t="shared" si="3"/>
        <v>0.5791505791505791</v>
      </c>
      <c r="N16" s="22">
        <v>1</v>
      </c>
      <c r="O16" s="23">
        <f t="shared" si="4"/>
        <v>0.19305019305019305</v>
      </c>
      <c r="P16" s="22">
        <v>5</v>
      </c>
      <c r="Q16" s="23">
        <f t="shared" si="5"/>
        <v>0.9652509652509652</v>
      </c>
      <c r="R16" s="85">
        <v>0</v>
      </c>
      <c r="S16" s="23">
        <f t="shared" si="6"/>
        <v>0</v>
      </c>
      <c r="T16" s="85">
        <v>0</v>
      </c>
      <c r="U16" s="23">
        <f t="shared" si="7"/>
        <v>0</v>
      </c>
      <c r="V16" s="85">
        <v>0</v>
      </c>
      <c r="W16" s="23">
        <f t="shared" si="8"/>
        <v>0</v>
      </c>
      <c r="X16" s="85">
        <v>0</v>
      </c>
      <c r="Y16" s="23">
        <f t="shared" si="9"/>
        <v>0</v>
      </c>
      <c r="Z16" s="86">
        <v>0</v>
      </c>
      <c r="AA16" s="23">
        <f t="shared" si="10"/>
        <v>0</v>
      </c>
      <c r="AB16" s="25">
        <f t="shared" si="11"/>
        <v>506</v>
      </c>
      <c r="AC16" s="23">
        <f t="shared" si="12"/>
        <v>97.68339768339769</v>
      </c>
      <c r="AD16" s="22">
        <v>12</v>
      </c>
      <c r="AE16" s="26">
        <f t="shared" si="13"/>
        <v>2.3166023166023164</v>
      </c>
      <c r="AF16" s="25">
        <f t="shared" si="14"/>
        <v>518</v>
      </c>
      <c r="AG16" s="104">
        <f t="shared" si="15"/>
        <v>76.28865979381443</v>
      </c>
      <c r="AH16" s="105">
        <f t="shared" si="16"/>
        <v>-23.711340206185568</v>
      </c>
      <c r="AI16" s="83"/>
      <c r="AJ16" s="83"/>
      <c r="AK16" s="83"/>
      <c r="AL16" s="83"/>
    </row>
    <row r="17" spans="1:38" s="84" customFormat="1" ht="12.75">
      <c r="A17" s="143"/>
      <c r="B17" s="146"/>
      <c r="C17" s="5">
        <v>265</v>
      </c>
      <c r="D17" s="3" t="s">
        <v>6</v>
      </c>
      <c r="E17" s="6">
        <v>679</v>
      </c>
      <c r="F17" s="22">
        <v>141</v>
      </c>
      <c r="G17" s="23">
        <f t="shared" si="0"/>
        <v>37.6</v>
      </c>
      <c r="H17" s="24">
        <v>191</v>
      </c>
      <c r="I17" s="23">
        <f t="shared" si="1"/>
        <v>50.93333333333333</v>
      </c>
      <c r="J17" s="22">
        <v>38</v>
      </c>
      <c r="K17" s="23">
        <f t="shared" si="2"/>
        <v>10.133333333333333</v>
      </c>
      <c r="L17" s="22">
        <v>0</v>
      </c>
      <c r="M17" s="23">
        <f t="shared" si="3"/>
        <v>0</v>
      </c>
      <c r="N17" s="22">
        <v>0</v>
      </c>
      <c r="O17" s="23">
        <f t="shared" si="4"/>
        <v>0</v>
      </c>
      <c r="P17" s="22">
        <v>3</v>
      </c>
      <c r="Q17" s="23">
        <f t="shared" si="5"/>
        <v>0.8</v>
      </c>
      <c r="R17" s="85">
        <v>0</v>
      </c>
      <c r="S17" s="23">
        <f t="shared" si="6"/>
        <v>0</v>
      </c>
      <c r="T17" s="85">
        <v>1</v>
      </c>
      <c r="U17" s="23">
        <f t="shared" si="7"/>
        <v>0.26666666666666666</v>
      </c>
      <c r="V17" s="85">
        <v>0</v>
      </c>
      <c r="W17" s="23">
        <f t="shared" si="8"/>
        <v>0</v>
      </c>
      <c r="X17" s="85">
        <v>0</v>
      </c>
      <c r="Y17" s="23">
        <f t="shared" si="9"/>
        <v>0</v>
      </c>
      <c r="Z17" s="86">
        <v>0</v>
      </c>
      <c r="AA17" s="23">
        <f t="shared" si="10"/>
        <v>0</v>
      </c>
      <c r="AB17" s="25">
        <f t="shared" si="11"/>
        <v>374</v>
      </c>
      <c r="AC17" s="23">
        <f t="shared" si="12"/>
        <v>99.73333333333333</v>
      </c>
      <c r="AD17" s="22">
        <v>1</v>
      </c>
      <c r="AE17" s="26">
        <f t="shared" si="13"/>
        <v>0.26666666666666666</v>
      </c>
      <c r="AF17" s="25">
        <f t="shared" si="14"/>
        <v>375</v>
      </c>
      <c r="AG17" s="104">
        <f t="shared" si="15"/>
        <v>55.22827687776142</v>
      </c>
      <c r="AH17" s="105">
        <f t="shared" si="16"/>
        <v>-44.77172312223858</v>
      </c>
      <c r="AI17" s="83"/>
      <c r="AJ17" s="83"/>
      <c r="AK17" s="83"/>
      <c r="AL17" s="83"/>
    </row>
    <row r="18" spans="1:38" s="84" customFormat="1" ht="12.75">
      <c r="A18" s="143"/>
      <c r="B18" s="146"/>
      <c r="C18" s="5">
        <v>266</v>
      </c>
      <c r="D18" s="3" t="s">
        <v>5</v>
      </c>
      <c r="E18" s="6">
        <v>573</v>
      </c>
      <c r="F18" s="22">
        <v>141</v>
      </c>
      <c r="G18" s="23">
        <f t="shared" si="0"/>
        <v>36.81462140992167</v>
      </c>
      <c r="H18" s="24">
        <v>213</v>
      </c>
      <c r="I18" s="23">
        <f t="shared" si="1"/>
        <v>55.61357702349869</v>
      </c>
      <c r="J18" s="22">
        <v>18</v>
      </c>
      <c r="K18" s="23">
        <f t="shared" si="2"/>
        <v>4.699738903394255</v>
      </c>
      <c r="L18" s="22">
        <v>0</v>
      </c>
      <c r="M18" s="23">
        <f t="shared" si="3"/>
        <v>0</v>
      </c>
      <c r="N18" s="22">
        <v>0</v>
      </c>
      <c r="O18" s="23">
        <f t="shared" si="4"/>
        <v>0</v>
      </c>
      <c r="P18" s="22">
        <v>6</v>
      </c>
      <c r="Q18" s="23">
        <f t="shared" si="5"/>
        <v>1.5665796344647518</v>
      </c>
      <c r="R18" s="85">
        <v>0</v>
      </c>
      <c r="S18" s="23">
        <f t="shared" si="6"/>
        <v>0</v>
      </c>
      <c r="T18" s="85">
        <v>0</v>
      </c>
      <c r="U18" s="23">
        <f t="shared" si="7"/>
        <v>0</v>
      </c>
      <c r="V18" s="85">
        <v>0</v>
      </c>
      <c r="W18" s="23">
        <f t="shared" si="8"/>
        <v>0</v>
      </c>
      <c r="X18" s="85">
        <v>0</v>
      </c>
      <c r="Y18" s="23">
        <f t="shared" si="9"/>
        <v>0</v>
      </c>
      <c r="Z18" s="86">
        <v>0</v>
      </c>
      <c r="AA18" s="23">
        <f t="shared" si="10"/>
        <v>0</v>
      </c>
      <c r="AB18" s="25">
        <f t="shared" si="11"/>
        <v>378</v>
      </c>
      <c r="AC18" s="23">
        <f t="shared" si="12"/>
        <v>98.69451697127938</v>
      </c>
      <c r="AD18" s="22">
        <v>5</v>
      </c>
      <c r="AE18" s="26">
        <f t="shared" si="13"/>
        <v>1.3054830287206265</v>
      </c>
      <c r="AF18" s="25">
        <f t="shared" si="14"/>
        <v>383</v>
      </c>
      <c r="AG18" s="104">
        <f t="shared" si="15"/>
        <v>66.84118673647468</v>
      </c>
      <c r="AH18" s="105">
        <f t="shared" si="16"/>
        <v>-33.15881326352532</v>
      </c>
      <c r="AI18" s="83"/>
      <c r="AJ18" s="83"/>
      <c r="AK18" s="83"/>
      <c r="AL18" s="83"/>
    </row>
    <row r="19" spans="1:38" s="84" customFormat="1" ht="12.75">
      <c r="A19" s="143"/>
      <c r="B19" s="146"/>
      <c r="C19" s="5">
        <v>266</v>
      </c>
      <c r="D19" s="3" t="s">
        <v>6</v>
      </c>
      <c r="E19" s="6">
        <v>573</v>
      </c>
      <c r="F19" s="22">
        <v>125</v>
      </c>
      <c r="G19" s="23">
        <f t="shared" si="0"/>
        <v>33.87533875338754</v>
      </c>
      <c r="H19" s="24">
        <v>199</v>
      </c>
      <c r="I19" s="23">
        <f t="shared" si="1"/>
        <v>53.929539295392956</v>
      </c>
      <c r="J19" s="22">
        <v>32</v>
      </c>
      <c r="K19" s="23">
        <f t="shared" si="2"/>
        <v>8.672086720867208</v>
      </c>
      <c r="L19" s="22">
        <v>0</v>
      </c>
      <c r="M19" s="23">
        <f t="shared" si="3"/>
        <v>0</v>
      </c>
      <c r="N19" s="22">
        <v>1</v>
      </c>
      <c r="O19" s="23">
        <f t="shared" si="4"/>
        <v>0.27100271002710025</v>
      </c>
      <c r="P19" s="22">
        <v>3</v>
      </c>
      <c r="Q19" s="23">
        <f t="shared" si="5"/>
        <v>0.8130081300813009</v>
      </c>
      <c r="R19" s="85">
        <v>0</v>
      </c>
      <c r="S19" s="23">
        <f t="shared" si="6"/>
        <v>0</v>
      </c>
      <c r="T19" s="85">
        <v>0</v>
      </c>
      <c r="U19" s="23">
        <f t="shared" si="7"/>
        <v>0</v>
      </c>
      <c r="V19" s="85">
        <v>0</v>
      </c>
      <c r="W19" s="23">
        <f t="shared" si="8"/>
        <v>0</v>
      </c>
      <c r="X19" s="85">
        <v>0</v>
      </c>
      <c r="Y19" s="23">
        <f t="shared" si="9"/>
        <v>0</v>
      </c>
      <c r="Z19" s="86">
        <v>0</v>
      </c>
      <c r="AA19" s="23">
        <f t="shared" si="10"/>
        <v>0</v>
      </c>
      <c r="AB19" s="25">
        <f t="shared" si="11"/>
        <v>360</v>
      </c>
      <c r="AC19" s="23">
        <f t="shared" si="12"/>
        <v>97.5609756097561</v>
      </c>
      <c r="AD19" s="22">
        <v>9</v>
      </c>
      <c r="AE19" s="26">
        <f t="shared" si="13"/>
        <v>2.4390243902439024</v>
      </c>
      <c r="AF19" s="25">
        <f t="shared" si="14"/>
        <v>369</v>
      </c>
      <c r="AG19" s="104">
        <f t="shared" si="15"/>
        <v>64.3979057591623</v>
      </c>
      <c r="AH19" s="105">
        <f t="shared" si="16"/>
        <v>-35.6020942408377</v>
      </c>
      <c r="AI19" s="83"/>
      <c r="AJ19" s="83"/>
      <c r="AK19" s="83"/>
      <c r="AL19" s="83"/>
    </row>
    <row r="20" spans="1:38" s="84" customFormat="1" ht="12.75">
      <c r="A20" s="143"/>
      <c r="B20" s="146"/>
      <c r="C20" s="5">
        <v>267</v>
      </c>
      <c r="D20" s="3" t="s">
        <v>5</v>
      </c>
      <c r="E20" s="6">
        <v>616</v>
      </c>
      <c r="F20" s="22">
        <v>73</v>
      </c>
      <c r="G20" s="23">
        <f t="shared" si="0"/>
        <v>17.804878048780488</v>
      </c>
      <c r="H20" s="24">
        <v>139</v>
      </c>
      <c r="I20" s="23">
        <f t="shared" si="1"/>
        <v>33.90243902439025</v>
      </c>
      <c r="J20" s="22">
        <v>3</v>
      </c>
      <c r="K20" s="23">
        <f t="shared" si="2"/>
        <v>0.7317073170731708</v>
      </c>
      <c r="L20" s="22">
        <v>0</v>
      </c>
      <c r="M20" s="23">
        <f t="shared" si="3"/>
        <v>0</v>
      </c>
      <c r="N20" s="22">
        <v>1</v>
      </c>
      <c r="O20" s="23">
        <f t="shared" si="4"/>
        <v>0.24390243902439024</v>
      </c>
      <c r="P20" s="22">
        <v>178</v>
      </c>
      <c r="Q20" s="23">
        <f t="shared" si="5"/>
        <v>43.41463414634146</v>
      </c>
      <c r="R20" s="85">
        <v>0</v>
      </c>
      <c r="S20" s="23">
        <f t="shared" si="6"/>
        <v>0</v>
      </c>
      <c r="T20" s="85">
        <v>1</v>
      </c>
      <c r="U20" s="23">
        <f t="shared" si="7"/>
        <v>0.24390243902439024</v>
      </c>
      <c r="V20" s="85">
        <v>1</v>
      </c>
      <c r="W20" s="23">
        <f t="shared" si="8"/>
        <v>0.24390243902439024</v>
      </c>
      <c r="X20" s="85">
        <v>0</v>
      </c>
      <c r="Y20" s="23">
        <f t="shared" si="9"/>
        <v>0</v>
      </c>
      <c r="Z20" s="86">
        <v>0</v>
      </c>
      <c r="AA20" s="23">
        <f t="shared" si="10"/>
        <v>0</v>
      </c>
      <c r="AB20" s="25">
        <f t="shared" si="11"/>
        <v>396</v>
      </c>
      <c r="AC20" s="23">
        <f t="shared" si="12"/>
        <v>96.58536585365853</v>
      </c>
      <c r="AD20" s="22">
        <v>14</v>
      </c>
      <c r="AE20" s="26">
        <f t="shared" si="13"/>
        <v>3.414634146341464</v>
      </c>
      <c r="AF20" s="25">
        <f t="shared" si="14"/>
        <v>410</v>
      </c>
      <c r="AG20" s="104">
        <f t="shared" si="15"/>
        <v>66.55844155844156</v>
      </c>
      <c r="AH20" s="105">
        <f t="shared" si="16"/>
        <v>-33.44155844155844</v>
      </c>
      <c r="AI20" s="83"/>
      <c r="AJ20" s="83"/>
      <c r="AK20" s="83"/>
      <c r="AL20" s="83"/>
    </row>
    <row r="21" spans="1:38" s="84" customFormat="1" ht="12.75">
      <c r="A21" s="143"/>
      <c r="B21" s="146"/>
      <c r="C21" s="5">
        <v>267</v>
      </c>
      <c r="D21" s="3" t="s">
        <v>6</v>
      </c>
      <c r="E21" s="6">
        <v>616</v>
      </c>
      <c r="F21" s="22">
        <v>67</v>
      </c>
      <c r="G21" s="23">
        <f t="shared" si="0"/>
        <v>15.192743764172336</v>
      </c>
      <c r="H21" s="24">
        <v>134</v>
      </c>
      <c r="I21" s="23">
        <f t="shared" si="1"/>
        <v>30.385487528344672</v>
      </c>
      <c r="J21" s="22">
        <v>2</v>
      </c>
      <c r="K21" s="23">
        <f t="shared" si="2"/>
        <v>0.45351473922902497</v>
      </c>
      <c r="L21" s="22">
        <v>3</v>
      </c>
      <c r="M21" s="23">
        <f t="shared" si="3"/>
        <v>0.6802721088435374</v>
      </c>
      <c r="N21" s="22">
        <v>1</v>
      </c>
      <c r="O21" s="23">
        <f t="shared" si="4"/>
        <v>0.22675736961451248</v>
      </c>
      <c r="P21" s="22">
        <v>226</v>
      </c>
      <c r="Q21" s="23">
        <f t="shared" si="5"/>
        <v>51.247165532879826</v>
      </c>
      <c r="R21" s="85">
        <v>0</v>
      </c>
      <c r="S21" s="23">
        <f t="shared" si="6"/>
        <v>0</v>
      </c>
      <c r="T21" s="85">
        <v>0</v>
      </c>
      <c r="U21" s="23">
        <f t="shared" si="7"/>
        <v>0</v>
      </c>
      <c r="V21" s="85">
        <v>1</v>
      </c>
      <c r="W21" s="23">
        <f t="shared" si="8"/>
        <v>0.22675736961451248</v>
      </c>
      <c r="X21" s="85">
        <v>2</v>
      </c>
      <c r="Y21" s="23">
        <f t="shared" si="9"/>
        <v>0.45351473922902497</v>
      </c>
      <c r="Z21" s="86">
        <v>0</v>
      </c>
      <c r="AA21" s="23">
        <f t="shared" si="10"/>
        <v>0</v>
      </c>
      <c r="AB21" s="25">
        <f t="shared" si="11"/>
        <v>436</v>
      </c>
      <c r="AC21" s="23">
        <f t="shared" si="12"/>
        <v>98.86621315192744</v>
      </c>
      <c r="AD21" s="22">
        <v>5</v>
      </c>
      <c r="AE21" s="26">
        <f t="shared" si="13"/>
        <v>1.1337868480725624</v>
      </c>
      <c r="AF21" s="25">
        <f t="shared" si="14"/>
        <v>441</v>
      </c>
      <c r="AG21" s="104">
        <f t="shared" si="15"/>
        <v>71.5909090909091</v>
      </c>
      <c r="AH21" s="105">
        <f t="shared" si="16"/>
        <v>-28.409090909090907</v>
      </c>
      <c r="AI21" s="83"/>
      <c r="AJ21" s="83"/>
      <c r="AK21" s="83"/>
      <c r="AL21" s="83"/>
    </row>
    <row r="22" spans="1:38" s="84" customFormat="1" ht="12.75">
      <c r="A22" s="143"/>
      <c r="B22" s="146"/>
      <c r="C22" s="5">
        <v>267</v>
      </c>
      <c r="D22" s="3" t="s">
        <v>7</v>
      </c>
      <c r="E22" s="6">
        <v>617</v>
      </c>
      <c r="F22" s="22">
        <v>56</v>
      </c>
      <c r="G22" s="23">
        <f t="shared" si="0"/>
        <v>14.470284237726098</v>
      </c>
      <c r="H22" s="24">
        <v>100</v>
      </c>
      <c r="I22" s="23">
        <f t="shared" si="1"/>
        <v>25.839793281653744</v>
      </c>
      <c r="J22" s="22">
        <v>5</v>
      </c>
      <c r="K22" s="23">
        <f t="shared" si="2"/>
        <v>1.2919896640826873</v>
      </c>
      <c r="L22" s="22">
        <v>0</v>
      </c>
      <c r="M22" s="23">
        <f t="shared" si="3"/>
        <v>0</v>
      </c>
      <c r="N22" s="22">
        <v>1</v>
      </c>
      <c r="O22" s="23">
        <f t="shared" si="4"/>
        <v>0.2583979328165375</v>
      </c>
      <c r="P22" s="22">
        <v>223</v>
      </c>
      <c r="Q22" s="23">
        <f t="shared" si="5"/>
        <v>57.622739018087856</v>
      </c>
      <c r="R22" s="85">
        <v>1</v>
      </c>
      <c r="S22" s="23">
        <f t="shared" si="6"/>
        <v>0.2583979328165375</v>
      </c>
      <c r="T22" s="85">
        <v>0</v>
      </c>
      <c r="U22" s="23">
        <f t="shared" si="7"/>
        <v>0</v>
      </c>
      <c r="V22" s="85">
        <v>1</v>
      </c>
      <c r="W22" s="23">
        <f t="shared" si="8"/>
        <v>0.2583979328165375</v>
      </c>
      <c r="X22" s="85">
        <v>1</v>
      </c>
      <c r="Y22" s="23">
        <f t="shared" si="9"/>
        <v>0.2583979328165375</v>
      </c>
      <c r="Z22" s="86">
        <v>0</v>
      </c>
      <c r="AA22" s="23">
        <f t="shared" si="10"/>
        <v>0</v>
      </c>
      <c r="AB22" s="25">
        <f t="shared" si="11"/>
        <v>387</v>
      </c>
      <c r="AC22" s="23">
        <f t="shared" si="12"/>
        <v>100</v>
      </c>
      <c r="AD22" s="22">
        <v>0</v>
      </c>
      <c r="AE22" s="26">
        <f t="shared" si="13"/>
        <v>0</v>
      </c>
      <c r="AF22" s="25">
        <f t="shared" si="14"/>
        <v>387</v>
      </c>
      <c r="AG22" s="104">
        <f t="shared" si="15"/>
        <v>62.72285251215559</v>
      </c>
      <c r="AH22" s="105">
        <f t="shared" si="16"/>
        <v>-37.27714748784441</v>
      </c>
      <c r="AI22" s="83"/>
      <c r="AJ22" s="83"/>
      <c r="AK22" s="83"/>
      <c r="AL22" s="83"/>
    </row>
    <row r="23" spans="1:38" s="84" customFormat="1" ht="12.75">
      <c r="A23" s="143"/>
      <c r="B23" s="146"/>
      <c r="C23" s="5">
        <v>268</v>
      </c>
      <c r="D23" s="3" t="s">
        <v>5</v>
      </c>
      <c r="E23" s="6">
        <v>669</v>
      </c>
      <c r="F23" s="22">
        <v>135</v>
      </c>
      <c r="G23" s="23">
        <f t="shared" si="0"/>
        <v>30.474040632054177</v>
      </c>
      <c r="H23" s="24">
        <v>149</v>
      </c>
      <c r="I23" s="23">
        <f t="shared" si="1"/>
        <v>33.63431151241535</v>
      </c>
      <c r="J23" s="22">
        <v>19</v>
      </c>
      <c r="K23" s="23">
        <f t="shared" si="2"/>
        <v>4.288939051918736</v>
      </c>
      <c r="L23" s="22">
        <v>2</v>
      </c>
      <c r="M23" s="23">
        <f t="shared" si="3"/>
        <v>0.4514672686230248</v>
      </c>
      <c r="N23" s="22">
        <v>3</v>
      </c>
      <c r="O23" s="23">
        <f t="shared" si="4"/>
        <v>0.6772009029345373</v>
      </c>
      <c r="P23" s="22">
        <v>125</v>
      </c>
      <c r="Q23" s="23">
        <f t="shared" si="5"/>
        <v>28.216704288939056</v>
      </c>
      <c r="R23" s="85">
        <v>0</v>
      </c>
      <c r="S23" s="23">
        <f t="shared" si="6"/>
        <v>0</v>
      </c>
      <c r="T23" s="85">
        <v>0</v>
      </c>
      <c r="U23" s="23">
        <f t="shared" si="7"/>
        <v>0</v>
      </c>
      <c r="V23" s="85">
        <v>0</v>
      </c>
      <c r="W23" s="23">
        <f t="shared" si="8"/>
        <v>0</v>
      </c>
      <c r="X23" s="85">
        <v>0</v>
      </c>
      <c r="Y23" s="23">
        <f t="shared" si="9"/>
        <v>0</v>
      </c>
      <c r="Z23" s="86">
        <v>0</v>
      </c>
      <c r="AA23" s="23">
        <f t="shared" si="10"/>
        <v>0</v>
      </c>
      <c r="AB23" s="25">
        <f t="shared" si="11"/>
        <v>433</v>
      </c>
      <c r="AC23" s="23">
        <f t="shared" si="12"/>
        <v>97.74266365688487</v>
      </c>
      <c r="AD23" s="22">
        <v>10</v>
      </c>
      <c r="AE23" s="26">
        <f t="shared" si="13"/>
        <v>2.2573363431151243</v>
      </c>
      <c r="AF23" s="25">
        <f t="shared" si="14"/>
        <v>443</v>
      </c>
      <c r="AG23" s="104">
        <f t="shared" si="15"/>
        <v>66.21823617339312</v>
      </c>
      <c r="AH23" s="105">
        <f t="shared" si="16"/>
        <v>-33.78176382660688</v>
      </c>
      <c r="AI23" s="83"/>
      <c r="AJ23" s="83"/>
      <c r="AK23" s="83"/>
      <c r="AL23" s="83"/>
    </row>
    <row r="24" spans="1:38" s="84" customFormat="1" ht="12.75">
      <c r="A24" s="143"/>
      <c r="B24" s="146"/>
      <c r="C24" s="5">
        <v>268</v>
      </c>
      <c r="D24" s="3" t="s">
        <v>6</v>
      </c>
      <c r="E24" s="6">
        <v>670</v>
      </c>
      <c r="F24" s="22">
        <v>94</v>
      </c>
      <c r="G24" s="23">
        <f t="shared" si="0"/>
        <v>20.085470085470085</v>
      </c>
      <c r="H24" s="24">
        <v>176</v>
      </c>
      <c r="I24" s="23">
        <f t="shared" si="1"/>
        <v>37.60683760683761</v>
      </c>
      <c r="J24" s="22">
        <v>30</v>
      </c>
      <c r="K24" s="23">
        <f t="shared" si="2"/>
        <v>6.41025641025641</v>
      </c>
      <c r="L24" s="22">
        <v>0</v>
      </c>
      <c r="M24" s="23">
        <f t="shared" si="3"/>
        <v>0</v>
      </c>
      <c r="N24" s="22">
        <v>16</v>
      </c>
      <c r="O24" s="23">
        <f t="shared" si="4"/>
        <v>3.418803418803419</v>
      </c>
      <c r="P24" s="22">
        <v>146</v>
      </c>
      <c r="Q24" s="23">
        <f t="shared" si="5"/>
        <v>31.196581196581196</v>
      </c>
      <c r="R24" s="85">
        <v>0</v>
      </c>
      <c r="S24" s="23">
        <f t="shared" si="6"/>
        <v>0</v>
      </c>
      <c r="T24" s="85">
        <v>0</v>
      </c>
      <c r="U24" s="23">
        <f t="shared" si="7"/>
        <v>0</v>
      </c>
      <c r="V24" s="85">
        <v>0</v>
      </c>
      <c r="W24" s="23">
        <f t="shared" si="8"/>
        <v>0</v>
      </c>
      <c r="X24" s="85">
        <v>0</v>
      </c>
      <c r="Y24" s="23">
        <f t="shared" si="9"/>
        <v>0</v>
      </c>
      <c r="Z24" s="86">
        <v>0</v>
      </c>
      <c r="AA24" s="23">
        <f t="shared" si="10"/>
        <v>0</v>
      </c>
      <c r="AB24" s="25">
        <f t="shared" si="11"/>
        <v>462</v>
      </c>
      <c r="AC24" s="23">
        <f t="shared" si="12"/>
        <v>98.71794871794873</v>
      </c>
      <c r="AD24" s="22">
        <v>6</v>
      </c>
      <c r="AE24" s="26">
        <f t="shared" si="13"/>
        <v>1.282051282051282</v>
      </c>
      <c r="AF24" s="25">
        <f t="shared" si="14"/>
        <v>468</v>
      </c>
      <c r="AG24" s="104">
        <f t="shared" si="15"/>
        <v>69.85074626865672</v>
      </c>
      <c r="AH24" s="105">
        <f t="shared" si="16"/>
        <v>-30.14925373134328</v>
      </c>
      <c r="AI24" s="83"/>
      <c r="AJ24" s="83"/>
      <c r="AK24" s="83"/>
      <c r="AL24" s="83"/>
    </row>
    <row r="25" spans="1:38" s="84" customFormat="1" ht="13.5" thickBot="1">
      <c r="A25" s="144"/>
      <c r="B25" s="147"/>
      <c r="C25" s="41">
        <v>269</v>
      </c>
      <c r="D25" s="42" t="s">
        <v>5</v>
      </c>
      <c r="E25" s="43">
        <v>275</v>
      </c>
      <c r="F25" s="44">
        <v>70</v>
      </c>
      <c r="G25" s="45">
        <f t="shared" si="0"/>
        <v>34.48275862068966</v>
      </c>
      <c r="H25" s="46">
        <v>92</v>
      </c>
      <c r="I25" s="45">
        <f t="shared" si="1"/>
        <v>45.320197044334975</v>
      </c>
      <c r="J25" s="44">
        <v>12</v>
      </c>
      <c r="K25" s="45">
        <f t="shared" si="2"/>
        <v>5.911330049261084</v>
      </c>
      <c r="L25" s="44">
        <v>0</v>
      </c>
      <c r="M25" s="45">
        <f t="shared" si="3"/>
        <v>0</v>
      </c>
      <c r="N25" s="44">
        <v>1</v>
      </c>
      <c r="O25" s="45">
        <f t="shared" si="4"/>
        <v>0.49261083743842365</v>
      </c>
      <c r="P25" s="44">
        <v>18</v>
      </c>
      <c r="Q25" s="45">
        <f t="shared" si="5"/>
        <v>8.866995073891626</v>
      </c>
      <c r="R25" s="127">
        <v>0</v>
      </c>
      <c r="S25" s="45">
        <f t="shared" si="6"/>
        <v>0</v>
      </c>
      <c r="T25" s="127">
        <v>0</v>
      </c>
      <c r="U25" s="45">
        <f t="shared" si="7"/>
        <v>0</v>
      </c>
      <c r="V25" s="127">
        <v>0</v>
      </c>
      <c r="W25" s="45">
        <f t="shared" si="8"/>
        <v>0</v>
      </c>
      <c r="X25" s="127">
        <v>0</v>
      </c>
      <c r="Y25" s="45">
        <f t="shared" si="9"/>
        <v>0</v>
      </c>
      <c r="Z25" s="128">
        <v>0</v>
      </c>
      <c r="AA25" s="45">
        <f t="shared" si="10"/>
        <v>0</v>
      </c>
      <c r="AB25" s="47">
        <f t="shared" si="11"/>
        <v>193</v>
      </c>
      <c r="AC25" s="45">
        <f t="shared" si="12"/>
        <v>95.07389162561576</v>
      </c>
      <c r="AD25" s="44">
        <v>10</v>
      </c>
      <c r="AE25" s="48">
        <f t="shared" si="13"/>
        <v>4.926108374384237</v>
      </c>
      <c r="AF25" s="47">
        <f t="shared" si="14"/>
        <v>203</v>
      </c>
      <c r="AG25" s="106">
        <f t="shared" si="15"/>
        <v>73.81818181818181</v>
      </c>
      <c r="AH25" s="107">
        <f t="shared" si="16"/>
        <v>-26.181818181818187</v>
      </c>
      <c r="AI25" s="83"/>
      <c r="AJ25" s="83"/>
      <c r="AK25" s="83"/>
      <c r="AL25" s="83"/>
    </row>
    <row r="26" spans="1:33" ht="7.5" customHeight="1" thickBot="1" thickTop="1">
      <c r="A26" s="111"/>
      <c r="B26" s="111"/>
      <c r="C26" s="62"/>
      <c r="D26" s="61"/>
      <c r="E26" s="63"/>
      <c r="F26" s="112"/>
      <c r="G26" s="113"/>
      <c r="H26" s="114"/>
      <c r="I26" s="113"/>
      <c r="J26" s="112"/>
      <c r="K26" s="113"/>
      <c r="L26" s="112"/>
      <c r="M26" s="113"/>
      <c r="N26" s="112"/>
      <c r="O26" s="113"/>
      <c r="P26" s="112"/>
      <c r="Q26" s="113"/>
      <c r="R26" s="113"/>
      <c r="S26" s="113"/>
      <c r="T26" s="113"/>
      <c r="U26" s="113"/>
      <c r="V26" s="113"/>
      <c r="W26" s="113"/>
      <c r="X26" s="113"/>
      <c r="Y26" s="113"/>
      <c r="Z26" s="112"/>
      <c r="AA26" s="113"/>
      <c r="AB26" s="115"/>
      <c r="AC26" s="113"/>
      <c r="AD26" s="112"/>
      <c r="AE26" s="116"/>
      <c r="AF26" s="115"/>
      <c r="AG26" s="117"/>
    </row>
    <row r="27" spans="1:38" s="137" customFormat="1" ht="14.25" thickBot="1" thickTop="1">
      <c r="A27" s="176" t="s">
        <v>14</v>
      </c>
      <c r="B27" s="176"/>
      <c r="C27" s="176"/>
      <c r="D27" s="135">
        <f>COUNTA(D13:D25)</f>
        <v>13</v>
      </c>
      <c r="E27" s="135">
        <f>SUM(E13:E26)</f>
        <v>7024</v>
      </c>
      <c r="F27" s="135">
        <f>SUM(F13:F26)</f>
        <v>1360</v>
      </c>
      <c r="G27" s="93">
        <f>F27/AF27*100</f>
        <v>28.48167539267016</v>
      </c>
      <c r="H27" s="135">
        <f>SUM(H13:H26)</f>
        <v>2089</v>
      </c>
      <c r="I27" s="93">
        <f>H27/AF27*100</f>
        <v>43.74869109947644</v>
      </c>
      <c r="J27" s="135">
        <f>SUM(J13:J26)</f>
        <v>201</v>
      </c>
      <c r="K27" s="93">
        <f>J27/AF27*100</f>
        <v>4.209424083769633</v>
      </c>
      <c r="L27" s="135">
        <f>SUM(L13:L26)</f>
        <v>8</v>
      </c>
      <c r="M27" s="93">
        <f>L27/AF27*100</f>
        <v>0.1675392670157068</v>
      </c>
      <c r="N27" s="135">
        <f>SUM(N13:N26)</f>
        <v>31</v>
      </c>
      <c r="O27" s="93">
        <f>N27/AF27*100</f>
        <v>0.6492146596858639</v>
      </c>
      <c r="P27" s="135">
        <f>SUM(P13:P26)</f>
        <v>987</v>
      </c>
      <c r="Q27" s="93">
        <f>P27/AF27*100</f>
        <v>20.670157068062828</v>
      </c>
      <c r="R27" s="135">
        <f>SUM(R13:R26)</f>
        <v>1</v>
      </c>
      <c r="S27" s="93">
        <f>R27/AF27*100</f>
        <v>0.02094240837696335</v>
      </c>
      <c r="T27" s="135">
        <f>SUM(T13:T26)</f>
        <v>2</v>
      </c>
      <c r="U27" s="93">
        <f>T27/AF27*100</f>
        <v>0.0418848167539267</v>
      </c>
      <c r="V27" s="135">
        <f>SUM(V13:V26)</f>
        <v>3</v>
      </c>
      <c r="W27" s="93">
        <f>V27/AF27*100</f>
        <v>0.06282722513089005</v>
      </c>
      <c r="X27" s="135">
        <f>SUM(X13:X26)</f>
        <v>3</v>
      </c>
      <c r="Y27" s="93">
        <f>X27/AF27*100</f>
        <v>0.06282722513089005</v>
      </c>
      <c r="Z27" s="135">
        <f>SUM(Z13:Z26)</f>
        <v>0</v>
      </c>
      <c r="AA27" s="93">
        <f>Z27/AF27*100</f>
        <v>0</v>
      </c>
      <c r="AB27" s="135">
        <f>SUM(AB13:AB26)</f>
        <v>4684</v>
      </c>
      <c r="AC27" s="93">
        <f>AB27/AF27*100</f>
        <v>98.09424083769633</v>
      </c>
      <c r="AD27" s="135">
        <f>SUM(AD13:AD26)</f>
        <v>91</v>
      </c>
      <c r="AE27" s="94">
        <f>AD27/AF27*100</f>
        <v>1.905759162303665</v>
      </c>
      <c r="AF27" s="135">
        <f>SUM(AF13:AF26)</f>
        <v>4775</v>
      </c>
      <c r="AG27" s="96">
        <f>AF27/E27*100</f>
        <v>67.98120728929385</v>
      </c>
      <c r="AH27" s="102">
        <f>AG27-100</f>
        <v>-32.01879271070615</v>
      </c>
      <c r="AI27" s="136"/>
      <c r="AJ27" s="136"/>
      <c r="AK27" s="136"/>
      <c r="AL27" s="136"/>
    </row>
    <row r="28" ht="21.75" customHeight="1" thickBot="1" thickTop="1"/>
    <row r="29" spans="1:38" s="84" customFormat="1" ht="13.5" thickTop="1">
      <c r="A29" s="142" t="s">
        <v>9</v>
      </c>
      <c r="B29" s="145" t="s">
        <v>48</v>
      </c>
      <c r="C29" s="33">
        <v>250</v>
      </c>
      <c r="D29" s="34" t="s">
        <v>5</v>
      </c>
      <c r="E29" s="35">
        <v>574</v>
      </c>
      <c r="F29" s="36">
        <v>91</v>
      </c>
      <c r="G29" s="37">
        <f aca="true" t="shared" si="17" ref="G29:G47">F29/AF29*100</f>
        <v>23.697916666666664</v>
      </c>
      <c r="H29" s="38">
        <v>123</v>
      </c>
      <c r="I29" s="37">
        <f aca="true" t="shared" si="18" ref="I29:I47">H29/AF29*100</f>
        <v>32.03125</v>
      </c>
      <c r="J29" s="36">
        <v>1</v>
      </c>
      <c r="K29" s="37">
        <f aca="true" t="shared" si="19" ref="K29:K47">J29/AF29*100</f>
        <v>0.26041666666666663</v>
      </c>
      <c r="L29" s="36">
        <v>13</v>
      </c>
      <c r="M29" s="37">
        <f aca="true" t="shared" si="20" ref="M29:M47">L29/AF29*100</f>
        <v>3.3854166666666665</v>
      </c>
      <c r="N29" s="36">
        <v>2</v>
      </c>
      <c r="O29" s="37">
        <f aca="true" t="shared" si="21" ref="O29:O47">N29/AF29*100</f>
        <v>0.5208333333333333</v>
      </c>
      <c r="P29" s="36">
        <v>133</v>
      </c>
      <c r="Q29" s="37">
        <f aca="true" t="shared" si="22" ref="Q29:Q47">P29/AF29*100</f>
        <v>34.63541666666667</v>
      </c>
      <c r="R29" s="125">
        <v>0</v>
      </c>
      <c r="S29" s="37">
        <f aca="true" t="shared" si="23" ref="S29:S47">R29/AF29*100</f>
        <v>0</v>
      </c>
      <c r="T29" s="125">
        <v>0</v>
      </c>
      <c r="U29" s="37">
        <f aca="true" t="shared" si="24" ref="U29:U47">T29/AF29*100</f>
        <v>0</v>
      </c>
      <c r="V29" s="125">
        <v>0</v>
      </c>
      <c r="W29" s="37">
        <f aca="true" t="shared" si="25" ref="W29:W47">V29/AF29*100</f>
        <v>0</v>
      </c>
      <c r="X29" s="125">
        <v>0</v>
      </c>
      <c r="Y29" s="37">
        <f aca="true" t="shared" si="26" ref="Y29:Y47">X29/AF29*100</f>
        <v>0</v>
      </c>
      <c r="Z29" s="126">
        <v>0</v>
      </c>
      <c r="AA29" s="37">
        <f aca="true" t="shared" si="27" ref="AA29:AA47">Z29/AF29*100</f>
        <v>0</v>
      </c>
      <c r="AB29" s="39">
        <f aca="true" t="shared" si="28" ref="AB29:AB47">F29+H29+J29+L29+N29+P29+T29+V29+X29+Z29</f>
        <v>363</v>
      </c>
      <c r="AC29" s="37">
        <f aca="true" t="shared" si="29" ref="AC29:AC47">AB29/AF29*100</f>
        <v>94.53125</v>
      </c>
      <c r="AD29" s="36">
        <v>21</v>
      </c>
      <c r="AE29" s="40">
        <f aca="true" t="shared" si="30" ref="AE29:AE47">AD29/AF29*100</f>
        <v>5.46875</v>
      </c>
      <c r="AF29" s="39">
        <f aca="true" t="shared" si="31" ref="AF29:AF47">AB29+AD29</f>
        <v>384</v>
      </c>
      <c r="AG29" s="103">
        <f aca="true" t="shared" si="32" ref="AG29:AG47">AF29/E29*100</f>
        <v>66.89895470383276</v>
      </c>
      <c r="AH29" s="101">
        <f aca="true" t="shared" si="33" ref="AH29:AH47">AG29-100</f>
        <v>-33.10104529616724</v>
      </c>
      <c r="AI29" s="83"/>
      <c r="AJ29" s="83"/>
      <c r="AK29" s="83"/>
      <c r="AL29" s="83"/>
    </row>
    <row r="30" spans="1:38" s="84" customFormat="1" ht="12.75">
      <c r="A30" s="143"/>
      <c r="B30" s="146"/>
      <c r="C30" s="5">
        <v>250</v>
      </c>
      <c r="D30" s="3" t="s">
        <v>6</v>
      </c>
      <c r="E30" s="6">
        <v>574</v>
      </c>
      <c r="F30" s="22">
        <v>123</v>
      </c>
      <c r="G30" s="23">
        <f t="shared" si="17"/>
        <v>34.357541899441344</v>
      </c>
      <c r="H30" s="24">
        <v>112</v>
      </c>
      <c r="I30" s="23">
        <f t="shared" si="18"/>
        <v>31.28491620111732</v>
      </c>
      <c r="J30" s="22">
        <v>1</v>
      </c>
      <c r="K30" s="23">
        <f t="shared" si="19"/>
        <v>0.27932960893854747</v>
      </c>
      <c r="L30" s="22">
        <v>6</v>
      </c>
      <c r="M30" s="23">
        <f t="shared" si="20"/>
        <v>1.675977653631285</v>
      </c>
      <c r="N30" s="22">
        <v>1</v>
      </c>
      <c r="O30" s="23">
        <f t="shared" si="21"/>
        <v>0.27932960893854747</v>
      </c>
      <c r="P30" s="22">
        <v>115</v>
      </c>
      <c r="Q30" s="23">
        <f t="shared" si="22"/>
        <v>32.122905027932966</v>
      </c>
      <c r="R30" s="85">
        <v>0</v>
      </c>
      <c r="S30" s="23">
        <f t="shared" si="23"/>
        <v>0</v>
      </c>
      <c r="T30" s="85">
        <v>0</v>
      </c>
      <c r="U30" s="23">
        <f t="shared" si="24"/>
        <v>0</v>
      </c>
      <c r="V30" s="85">
        <v>0</v>
      </c>
      <c r="W30" s="23">
        <f t="shared" si="25"/>
        <v>0</v>
      </c>
      <c r="X30" s="85">
        <v>0</v>
      </c>
      <c r="Y30" s="23">
        <f t="shared" si="26"/>
        <v>0</v>
      </c>
      <c r="Z30" s="86">
        <v>0</v>
      </c>
      <c r="AA30" s="23">
        <f t="shared" si="27"/>
        <v>0</v>
      </c>
      <c r="AB30" s="25">
        <f t="shared" si="28"/>
        <v>358</v>
      </c>
      <c r="AC30" s="23">
        <f t="shared" si="29"/>
        <v>100</v>
      </c>
      <c r="AD30" s="22">
        <v>0</v>
      </c>
      <c r="AE30" s="26">
        <f t="shared" si="30"/>
        <v>0</v>
      </c>
      <c r="AF30" s="25">
        <f t="shared" si="31"/>
        <v>358</v>
      </c>
      <c r="AG30" s="104">
        <f t="shared" si="32"/>
        <v>62.36933797909408</v>
      </c>
      <c r="AH30" s="105">
        <f t="shared" si="33"/>
        <v>-37.63066202090592</v>
      </c>
      <c r="AI30" s="83"/>
      <c r="AJ30" s="83"/>
      <c r="AK30" s="83"/>
      <c r="AL30" s="83"/>
    </row>
    <row r="31" spans="1:38" s="84" customFormat="1" ht="12.75">
      <c r="A31" s="143"/>
      <c r="B31" s="146"/>
      <c r="C31" s="5">
        <v>251</v>
      </c>
      <c r="D31" s="3" t="s">
        <v>5</v>
      </c>
      <c r="E31" s="6">
        <v>396</v>
      </c>
      <c r="F31" s="22">
        <v>108</v>
      </c>
      <c r="G31" s="23">
        <f t="shared" si="17"/>
        <v>38.028169014084504</v>
      </c>
      <c r="H31" s="24">
        <v>105</v>
      </c>
      <c r="I31" s="23">
        <f t="shared" si="18"/>
        <v>36.971830985915496</v>
      </c>
      <c r="J31" s="22">
        <v>2</v>
      </c>
      <c r="K31" s="23">
        <f t="shared" si="19"/>
        <v>0.7042253521126761</v>
      </c>
      <c r="L31" s="22">
        <v>10</v>
      </c>
      <c r="M31" s="23">
        <f t="shared" si="20"/>
        <v>3.5211267605633805</v>
      </c>
      <c r="N31" s="22">
        <v>0</v>
      </c>
      <c r="O31" s="23">
        <f t="shared" si="21"/>
        <v>0</v>
      </c>
      <c r="P31" s="22">
        <v>51</v>
      </c>
      <c r="Q31" s="23">
        <f t="shared" si="22"/>
        <v>17.95774647887324</v>
      </c>
      <c r="R31" s="85">
        <v>0</v>
      </c>
      <c r="S31" s="23">
        <f t="shared" si="23"/>
        <v>0</v>
      </c>
      <c r="T31" s="85">
        <v>0</v>
      </c>
      <c r="U31" s="23">
        <f t="shared" si="24"/>
        <v>0</v>
      </c>
      <c r="V31" s="85">
        <v>0</v>
      </c>
      <c r="W31" s="23">
        <f t="shared" si="25"/>
        <v>0</v>
      </c>
      <c r="X31" s="85">
        <v>0</v>
      </c>
      <c r="Y31" s="23">
        <f t="shared" si="26"/>
        <v>0</v>
      </c>
      <c r="Z31" s="86">
        <v>0</v>
      </c>
      <c r="AA31" s="23">
        <f t="shared" si="27"/>
        <v>0</v>
      </c>
      <c r="AB31" s="25">
        <f t="shared" si="28"/>
        <v>276</v>
      </c>
      <c r="AC31" s="23">
        <f t="shared" si="29"/>
        <v>97.1830985915493</v>
      </c>
      <c r="AD31" s="22">
        <v>8</v>
      </c>
      <c r="AE31" s="26">
        <f t="shared" si="30"/>
        <v>2.8169014084507045</v>
      </c>
      <c r="AF31" s="25">
        <f t="shared" si="31"/>
        <v>284</v>
      </c>
      <c r="AG31" s="104">
        <f t="shared" si="32"/>
        <v>71.71717171717171</v>
      </c>
      <c r="AH31" s="105">
        <f t="shared" si="33"/>
        <v>-28.28282828282829</v>
      </c>
      <c r="AI31" s="83"/>
      <c r="AJ31" s="83"/>
      <c r="AK31" s="83"/>
      <c r="AL31" s="83"/>
    </row>
    <row r="32" spans="1:38" s="84" customFormat="1" ht="12.75">
      <c r="A32" s="143"/>
      <c r="B32" s="146"/>
      <c r="C32" s="5">
        <v>251</v>
      </c>
      <c r="D32" s="3" t="s">
        <v>6</v>
      </c>
      <c r="E32" s="6">
        <v>396</v>
      </c>
      <c r="F32" s="22">
        <v>104</v>
      </c>
      <c r="G32" s="23">
        <f t="shared" si="17"/>
        <v>39.24528301886793</v>
      </c>
      <c r="H32" s="24">
        <v>86</v>
      </c>
      <c r="I32" s="23">
        <f t="shared" si="18"/>
        <v>32.45283018867924</v>
      </c>
      <c r="J32" s="22">
        <v>0</v>
      </c>
      <c r="K32" s="23">
        <f t="shared" si="19"/>
        <v>0</v>
      </c>
      <c r="L32" s="22">
        <v>9</v>
      </c>
      <c r="M32" s="23">
        <f t="shared" si="20"/>
        <v>3.3962264150943398</v>
      </c>
      <c r="N32" s="22">
        <v>2</v>
      </c>
      <c r="O32" s="23">
        <f t="shared" si="21"/>
        <v>0.7547169811320755</v>
      </c>
      <c r="P32" s="22">
        <v>56</v>
      </c>
      <c r="Q32" s="23">
        <f t="shared" si="22"/>
        <v>21.132075471698116</v>
      </c>
      <c r="R32" s="85">
        <v>0</v>
      </c>
      <c r="S32" s="23">
        <f t="shared" si="23"/>
        <v>0</v>
      </c>
      <c r="T32" s="85">
        <v>0</v>
      </c>
      <c r="U32" s="23">
        <f t="shared" si="24"/>
        <v>0</v>
      </c>
      <c r="V32" s="85">
        <v>0</v>
      </c>
      <c r="W32" s="23">
        <f t="shared" si="25"/>
        <v>0</v>
      </c>
      <c r="X32" s="85">
        <v>0</v>
      </c>
      <c r="Y32" s="23">
        <f t="shared" si="26"/>
        <v>0</v>
      </c>
      <c r="Z32" s="86">
        <v>0</v>
      </c>
      <c r="AA32" s="23">
        <f t="shared" si="27"/>
        <v>0</v>
      </c>
      <c r="AB32" s="25">
        <f t="shared" si="28"/>
        <v>257</v>
      </c>
      <c r="AC32" s="23">
        <f t="shared" si="29"/>
        <v>96.98113207547169</v>
      </c>
      <c r="AD32" s="22">
        <v>8</v>
      </c>
      <c r="AE32" s="26">
        <f t="shared" si="30"/>
        <v>3.018867924528302</v>
      </c>
      <c r="AF32" s="25">
        <f t="shared" si="31"/>
        <v>265</v>
      </c>
      <c r="AG32" s="104">
        <f t="shared" si="32"/>
        <v>66.91919191919192</v>
      </c>
      <c r="AH32" s="105">
        <f t="shared" si="33"/>
        <v>-33.08080808080808</v>
      </c>
      <c r="AI32" s="83"/>
      <c r="AJ32" s="83"/>
      <c r="AK32" s="83"/>
      <c r="AL32" s="83"/>
    </row>
    <row r="33" spans="1:38" s="84" customFormat="1" ht="12.75">
      <c r="A33" s="143"/>
      <c r="B33" s="146"/>
      <c r="C33" s="5">
        <v>252</v>
      </c>
      <c r="D33" s="3" t="s">
        <v>5</v>
      </c>
      <c r="E33" s="6">
        <v>409</v>
      </c>
      <c r="F33" s="22">
        <v>92</v>
      </c>
      <c r="G33" s="23">
        <f t="shared" si="17"/>
        <v>31.506849315068493</v>
      </c>
      <c r="H33" s="24">
        <v>108</v>
      </c>
      <c r="I33" s="23">
        <f t="shared" si="18"/>
        <v>36.986301369863014</v>
      </c>
      <c r="J33" s="22">
        <v>0</v>
      </c>
      <c r="K33" s="23">
        <f t="shared" si="19"/>
        <v>0</v>
      </c>
      <c r="L33" s="22">
        <v>10</v>
      </c>
      <c r="M33" s="23">
        <f t="shared" si="20"/>
        <v>3.4246575342465753</v>
      </c>
      <c r="N33" s="22">
        <v>4</v>
      </c>
      <c r="O33" s="23">
        <f t="shared" si="21"/>
        <v>1.36986301369863</v>
      </c>
      <c r="P33" s="22">
        <v>67</v>
      </c>
      <c r="Q33" s="23">
        <f t="shared" si="22"/>
        <v>22.945205479452056</v>
      </c>
      <c r="R33" s="85">
        <v>0</v>
      </c>
      <c r="S33" s="23">
        <f t="shared" si="23"/>
        <v>0</v>
      </c>
      <c r="T33" s="85">
        <v>0</v>
      </c>
      <c r="U33" s="23">
        <f t="shared" si="24"/>
        <v>0</v>
      </c>
      <c r="V33" s="85">
        <v>0</v>
      </c>
      <c r="W33" s="23">
        <f t="shared" si="25"/>
        <v>0</v>
      </c>
      <c r="X33" s="85">
        <v>0</v>
      </c>
      <c r="Y33" s="23">
        <f t="shared" si="26"/>
        <v>0</v>
      </c>
      <c r="Z33" s="86">
        <v>1</v>
      </c>
      <c r="AA33" s="23">
        <f t="shared" si="27"/>
        <v>0.3424657534246575</v>
      </c>
      <c r="AB33" s="25">
        <f t="shared" si="28"/>
        <v>282</v>
      </c>
      <c r="AC33" s="23">
        <f t="shared" si="29"/>
        <v>96.57534246575342</v>
      </c>
      <c r="AD33" s="22">
        <v>10</v>
      </c>
      <c r="AE33" s="26">
        <f t="shared" si="30"/>
        <v>3.4246575342465753</v>
      </c>
      <c r="AF33" s="25">
        <f t="shared" si="31"/>
        <v>292</v>
      </c>
      <c r="AG33" s="104">
        <f t="shared" si="32"/>
        <v>71.39364303178483</v>
      </c>
      <c r="AH33" s="105">
        <f t="shared" si="33"/>
        <v>-28.606356968215167</v>
      </c>
      <c r="AI33" s="83"/>
      <c r="AJ33" s="83"/>
      <c r="AK33" s="83"/>
      <c r="AL33" s="83"/>
    </row>
    <row r="34" spans="1:38" s="84" customFormat="1" ht="12.75">
      <c r="A34" s="143"/>
      <c r="B34" s="146"/>
      <c r="C34" s="5">
        <v>252</v>
      </c>
      <c r="D34" s="3" t="s">
        <v>6</v>
      </c>
      <c r="E34" s="6">
        <v>410</v>
      </c>
      <c r="F34" s="22">
        <v>83</v>
      </c>
      <c r="G34" s="23">
        <f t="shared" si="17"/>
        <v>26.602564102564102</v>
      </c>
      <c r="H34" s="24">
        <v>121</v>
      </c>
      <c r="I34" s="23">
        <f t="shared" si="18"/>
        <v>38.782051282051285</v>
      </c>
      <c r="J34" s="22">
        <v>0</v>
      </c>
      <c r="K34" s="23">
        <f t="shared" si="19"/>
        <v>0</v>
      </c>
      <c r="L34" s="22">
        <v>9</v>
      </c>
      <c r="M34" s="23">
        <f t="shared" si="20"/>
        <v>2.8846153846153846</v>
      </c>
      <c r="N34" s="22">
        <v>2</v>
      </c>
      <c r="O34" s="23">
        <f t="shared" si="21"/>
        <v>0.641025641025641</v>
      </c>
      <c r="P34" s="22">
        <v>79</v>
      </c>
      <c r="Q34" s="23">
        <f t="shared" si="22"/>
        <v>25.320512820512818</v>
      </c>
      <c r="R34" s="85">
        <v>0</v>
      </c>
      <c r="S34" s="23">
        <f t="shared" si="23"/>
        <v>0</v>
      </c>
      <c r="T34" s="85">
        <v>0</v>
      </c>
      <c r="U34" s="23">
        <f t="shared" si="24"/>
        <v>0</v>
      </c>
      <c r="V34" s="85">
        <v>0</v>
      </c>
      <c r="W34" s="23">
        <f t="shared" si="25"/>
        <v>0</v>
      </c>
      <c r="X34" s="85">
        <v>0</v>
      </c>
      <c r="Y34" s="23">
        <f t="shared" si="26"/>
        <v>0</v>
      </c>
      <c r="Z34" s="86">
        <v>0</v>
      </c>
      <c r="AA34" s="23">
        <f t="shared" si="27"/>
        <v>0</v>
      </c>
      <c r="AB34" s="25">
        <f t="shared" si="28"/>
        <v>294</v>
      </c>
      <c r="AC34" s="23">
        <f t="shared" si="29"/>
        <v>94.23076923076923</v>
      </c>
      <c r="AD34" s="22">
        <v>18</v>
      </c>
      <c r="AE34" s="26">
        <f t="shared" si="30"/>
        <v>5.769230769230769</v>
      </c>
      <c r="AF34" s="25">
        <f t="shared" si="31"/>
        <v>312</v>
      </c>
      <c r="AG34" s="104">
        <f t="shared" si="32"/>
        <v>76.09756097560975</v>
      </c>
      <c r="AH34" s="105">
        <f t="shared" si="33"/>
        <v>-23.902439024390247</v>
      </c>
      <c r="AI34" s="83"/>
      <c r="AJ34" s="83"/>
      <c r="AK34" s="83"/>
      <c r="AL34" s="83"/>
    </row>
    <row r="35" spans="1:38" s="84" customFormat="1" ht="12.75">
      <c r="A35" s="143"/>
      <c r="B35" s="146"/>
      <c r="C35" s="5">
        <v>253</v>
      </c>
      <c r="D35" s="3" t="s">
        <v>5</v>
      </c>
      <c r="E35" s="6">
        <v>517</v>
      </c>
      <c r="F35" s="22">
        <v>112</v>
      </c>
      <c r="G35" s="23">
        <f t="shared" si="17"/>
        <v>29.86666666666667</v>
      </c>
      <c r="H35" s="24">
        <v>109</v>
      </c>
      <c r="I35" s="23">
        <f t="shared" si="18"/>
        <v>29.06666666666667</v>
      </c>
      <c r="J35" s="22">
        <v>0</v>
      </c>
      <c r="K35" s="23">
        <f t="shared" si="19"/>
        <v>0</v>
      </c>
      <c r="L35" s="22">
        <v>27</v>
      </c>
      <c r="M35" s="23">
        <f t="shared" si="20"/>
        <v>7.199999999999999</v>
      </c>
      <c r="N35" s="22">
        <v>2</v>
      </c>
      <c r="O35" s="23">
        <f t="shared" si="21"/>
        <v>0.5333333333333333</v>
      </c>
      <c r="P35" s="22">
        <v>96</v>
      </c>
      <c r="Q35" s="23">
        <f t="shared" si="22"/>
        <v>25.6</v>
      </c>
      <c r="R35" s="85">
        <v>2</v>
      </c>
      <c r="S35" s="23">
        <f t="shared" si="23"/>
        <v>0.5333333333333333</v>
      </c>
      <c r="T35" s="85">
        <v>0</v>
      </c>
      <c r="U35" s="23">
        <f t="shared" si="24"/>
        <v>0</v>
      </c>
      <c r="V35" s="85">
        <v>0</v>
      </c>
      <c r="W35" s="23">
        <f t="shared" si="25"/>
        <v>0</v>
      </c>
      <c r="X35" s="85">
        <v>0</v>
      </c>
      <c r="Y35" s="23">
        <f t="shared" si="26"/>
        <v>0</v>
      </c>
      <c r="Z35" s="86">
        <v>0</v>
      </c>
      <c r="AA35" s="23">
        <f t="shared" si="27"/>
        <v>0</v>
      </c>
      <c r="AB35" s="25">
        <f t="shared" si="28"/>
        <v>346</v>
      </c>
      <c r="AC35" s="23">
        <f t="shared" si="29"/>
        <v>92.26666666666667</v>
      </c>
      <c r="AD35" s="22">
        <v>29</v>
      </c>
      <c r="AE35" s="26">
        <f t="shared" si="30"/>
        <v>7.733333333333333</v>
      </c>
      <c r="AF35" s="25">
        <f t="shared" si="31"/>
        <v>375</v>
      </c>
      <c r="AG35" s="104">
        <f t="shared" si="32"/>
        <v>72.5338491295938</v>
      </c>
      <c r="AH35" s="105">
        <f t="shared" si="33"/>
        <v>-27.466150870406196</v>
      </c>
      <c r="AI35" s="83"/>
      <c r="AJ35" s="83"/>
      <c r="AK35" s="83"/>
      <c r="AL35" s="83"/>
    </row>
    <row r="36" spans="1:38" s="84" customFormat="1" ht="12.75">
      <c r="A36" s="143"/>
      <c r="B36" s="146"/>
      <c r="C36" s="5">
        <v>253</v>
      </c>
      <c r="D36" s="3" t="s">
        <v>6</v>
      </c>
      <c r="E36" s="6">
        <v>517</v>
      </c>
      <c r="F36" s="22">
        <v>143</v>
      </c>
      <c r="G36" s="23">
        <f t="shared" si="17"/>
        <v>36.666666666666664</v>
      </c>
      <c r="H36" s="24">
        <v>115</v>
      </c>
      <c r="I36" s="23">
        <f t="shared" si="18"/>
        <v>29.48717948717949</v>
      </c>
      <c r="J36" s="22">
        <v>0</v>
      </c>
      <c r="K36" s="23">
        <f t="shared" si="19"/>
        <v>0</v>
      </c>
      <c r="L36" s="22">
        <v>27</v>
      </c>
      <c r="M36" s="23">
        <f t="shared" si="20"/>
        <v>6.923076923076923</v>
      </c>
      <c r="N36" s="22">
        <v>0</v>
      </c>
      <c r="O36" s="23">
        <f t="shared" si="21"/>
        <v>0</v>
      </c>
      <c r="P36" s="22">
        <v>90</v>
      </c>
      <c r="Q36" s="23">
        <f t="shared" si="22"/>
        <v>23.076923076923077</v>
      </c>
      <c r="R36" s="85">
        <v>0</v>
      </c>
      <c r="S36" s="23">
        <f t="shared" si="23"/>
        <v>0</v>
      </c>
      <c r="T36" s="85">
        <v>0</v>
      </c>
      <c r="U36" s="23">
        <f t="shared" si="24"/>
        <v>0</v>
      </c>
      <c r="V36" s="85">
        <v>0</v>
      </c>
      <c r="W36" s="23">
        <f t="shared" si="25"/>
        <v>0</v>
      </c>
      <c r="X36" s="85">
        <v>0</v>
      </c>
      <c r="Y36" s="23">
        <f t="shared" si="26"/>
        <v>0</v>
      </c>
      <c r="Z36" s="86">
        <v>0</v>
      </c>
      <c r="AA36" s="23">
        <f t="shared" si="27"/>
        <v>0</v>
      </c>
      <c r="AB36" s="25">
        <f t="shared" si="28"/>
        <v>375</v>
      </c>
      <c r="AC36" s="23">
        <f t="shared" si="29"/>
        <v>96.15384615384616</v>
      </c>
      <c r="AD36" s="22">
        <v>15</v>
      </c>
      <c r="AE36" s="26">
        <f t="shared" si="30"/>
        <v>3.8461538461538463</v>
      </c>
      <c r="AF36" s="25">
        <f t="shared" si="31"/>
        <v>390</v>
      </c>
      <c r="AG36" s="104">
        <f t="shared" si="32"/>
        <v>75.43520309477756</v>
      </c>
      <c r="AH36" s="105">
        <f t="shared" si="33"/>
        <v>-24.564796905222437</v>
      </c>
      <c r="AI36" s="83"/>
      <c r="AJ36" s="83"/>
      <c r="AK36" s="83"/>
      <c r="AL36" s="83"/>
    </row>
    <row r="37" spans="1:38" s="84" customFormat="1" ht="12.75">
      <c r="A37" s="143"/>
      <c r="B37" s="146"/>
      <c r="C37" s="5">
        <v>254</v>
      </c>
      <c r="D37" s="3" t="s">
        <v>5</v>
      </c>
      <c r="E37" s="6">
        <v>385</v>
      </c>
      <c r="F37" s="22">
        <v>81</v>
      </c>
      <c r="G37" s="23">
        <f t="shared" si="17"/>
        <v>36.32286995515695</v>
      </c>
      <c r="H37" s="24">
        <v>77</v>
      </c>
      <c r="I37" s="23">
        <f t="shared" si="18"/>
        <v>34.52914798206278</v>
      </c>
      <c r="J37" s="22">
        <v>0</v>
      </c>
      <c r="K37" s="23">
        <f t="shared" si="19"/>
        <v>0</v>
      </c>
      <c r="L37" s="22">
        <v>1</v>
      </c>
      <c r="M37" s="23">
        <f t="shared" si="20"/>
        <v>0.4484304932735426</v>
      </c>
      <c r="N37" s="22">
        <v>1</v>
      </c>
      <c r="O37" s="23">
        <f t="shared" si="21"/>
        <v>0.4484304932735426</v>
      </c>
      <c r="P37" s="22">
        <v>63</v>
      </c>
      <c r="Q37" s="23">
        <f t="shared" si="22"/>
        <v>28.251121076233183</v>
      </c>
      <c r="R37" s="85">
        <v>0</v>
      </c>
      <c r="S37" s="23">
        <f t="shared" si="23"/>
        <v>0</v>
      </c>
      <c r="T37" s="85">
        <v>0</v>
      </c>
      <c r="U37" s="23">
        <f t="shared" si="24"/>
        <v>0</v>
      </c>
      <c r="V37" s="85">
        <v>0</v>
      </c>
      <c r="W37" s="23">
        <f t="shared" si="25"/>
        <v>0</v>
      </c>
      <c r="X37" s="85">
        <v>0</v>
      </c>
      <c r="Y37" s="23">
        <f t="shared" si="26"/>
        <v>0</v>
      </c>
      <c r="Z37" s="86">
        <v>0</v>
      </c>
      <c r="AA37" s="23">
        <f t="shared" si="27"/>
        <v>0</v>
      </c>
      <c r="AB37" s="25">
        <f t="shared" si="28"/>
        <v>223</v>
      </c>
      <c r="AC37" s="23">
        <f t="shared" si="29"/>
        <v>100</v>
      </c>
      <c r="AD37" s="22">
        <v>0</v>
      </c>
      <c r="AE37" s="26">
        <f t="shared" si="30"/>
        <v>0</v>
      </c>
      <c r="AF37" s="25">
        <f t="shared" si="31"/>
        <v>223</v>
      </c>
      <c r="AG37" s="104">
        <f t="shared" si="32"/>
        <v>57.92207792207792</v>
      </c>
      <c r="AH37" s="105">
        <f t="shared" si="33"/>
        <v>-42.07792207792208</v>
      </c>
      <c r="AI37" s="83"/>
      <c r="AJ37" s="83"/>
      <c r="AK37" s="83"/>
      <c r="AL37" s="83"/>
    </row>
    <row r="38" spans="1:38" s="84" customFormat="1" ht="12.75">
      <c r="A38" s="143"/>
      <c r="B38" s="146"/>
      <c r="C38" s="5">
        <v>255</v>
      </c>
      <c r="D38" s="3" t="s">
        <v>5</v>
      </c>
      <c r="E38" s="6">
        <v>366</v>
      </c>
      <c r="F38" s="22">
        <v>87</v>
      </c>
      <c r="G38" s="23">
        <f t="shared" si="17"/>
        <v>33.07984790874524</v>
      </c>
      <c r="H38" s="24">
        <v>128</v>
      </c>
      <c r="I38" s="23">
        <f t="shared" si="18"/>
        <v>48.669201520912544</v>
      </c>
      <c r="J38" s="22">
        <v>3</v>
      </c>
      <c r="K38" s="23">
        <f t="shared" si="19"/>
        <v>1.1406844106463878</v>
      </c>
      <c r="L38" s="22">
        <v>3</v>
      </c>
      <c r="M38" s="23">
        <f t="shared" si="20"/>
        <v>1.1406844106463878</v>
      </c>
      <c r="N38" s="22">
        <v>0</v>
      </c>
      <c r="O38" s="23">
        <f t="shared" si="21"/>
        <v>0</v>
      </c>
      <c r="P38" s="22">
        <v>34</v>
      </c>
      <c r="Q38" s="23">
        <f t="shared" si="22"/>
        <v>12.927756653992395</v>
      </c>
      <c r="R38" s="85">
        <v>0</v>
      </c>
      <c r="S38" s="23">
        <f t="shared" si="23"/>
        <v>0</v>
      </c>
      <c r="T38" s="85">
        <v>0</v>
      </c>
      <c r="U38" s="23">
        <f t="shared" si="24"/>
        <v>0</v>
      </c>
      <c r="V38" s="85">
        <v>0</v>
      </c>
      <c r="W38" s="23">
        <f t="shared" si="25"/>
        <v>0</v>
      </c>
      <c r="X38" s="85">
        <v>0</v>
      </c>
      <c r="Y38" s="23">
        <f t="shared" si="26"/>
        <v>0</v>
      </c>
      <c r="Z38" s="86">
        <v>0</v>
      </c>
      <c r="AA38" s="23">
        <f t="shared" si="27"/>
        <v>0</v>
      </c>
      <c r="AB38" s="25">
        <f t="shared" si="28"/>
        <v>255</v>
      </c>
      <c r="AC38" s="23">
        <f t="shared" si="29"/>
        <v>96.95817490494296</v>
      </c>
      <c r="AD38" s="22">
        <v>8</v>
      </c>
      <c r="AE38" s="26">
        <f t="shared" si="30"/>
        <v>3.041825095057034</v>
      </c>
      <c r="AF38" s="25">
        <f t="shared" si="31"/>
        <v>263</v>
      </c>
      <c r="AG38" s="104">
        <f t="shared" si="32"/>
        <v>71.85792349726776</v>
      </c>
      <c r="AH38" s="105">
        <f t="shared" si="33"/>
        <v>-28.142076502732237</v>
      </c>
      <c r="AI38" s="83"/>
      <c r="AJ38" s="83"/>
      <c r="AK38" s="83"/>
      <c r="AL38" s="83"/>
    </row>
    <row r="39" spans="1:38" s="84" customFormat="1" ht="12.75">
      <c r="A39" s="143"/>
      <c r="B39" s="146"/>
      <c r="C39" s="5">
        <v>258</v>
      </c>
      <c r="D39" s="3" t="s">
        <v>5</v>
      </c>
      <c r="E39" s="6">
        <v>528</v>
      </c>
      <c r="F39" s="22">
        <v>114</v>
      </c>
      <c r="G39" s="23">
        <f t="shared" si="17"/>
        <v>31.491712707182316</v>
      </c>
      <c r="H39" s="24">
        <v>151</v>
      </c>
      <c r="I39" s="23">
        <f t="shared" si="18"/>
        <v>41.71270718232044</v>
      </c>
      <c r="J39" s="22">
        <v>9</v>
      </c>
      <c r="K39" s="23">
        <f t="shared" si="19"/>
        <v>2.4861878453038675</v>
      </c>
      <c r="L39" s="22">
        <v>9</v>
      </c>
      <c r="M39" s="23">
        <f t="shared" si="20"/>
        <v>2.4861878453038675</v>
      </c>
      <c r="N39" s="22">
        <v>0</v>
      </c>
      <c r="O39" s="23">
        <f t="shared" si="21"/>
        <v>0</v>
      </c>
      <c r="P39" s="22">
        <v>73</v>
      </c>
      <c r="Q39" s="23">
        <f t="shared" si="22"/>
        <v>20.165745856353592</v>
      </c>
      <c r="R39" s="85">
        <v>0</v>
      </c>
      <c r="S39" s="23">
        <f t="shared" si="23"/>
        <v>0</v>
      </c>
      <c r="T39" s="85">
        <v>0</v>
      </c>
      <c r="U39" s="23">
        <f t="shared" si="24"/>
        <v>0</v>
      </c>
      <c r="V39" s="85">
        <v>0</v>
      </c>
      <c r="W39" s="23">
        <f t="shared" si="25"/>
        <v>0</v>
      </c>
      <c r="X39" s="85">
        <v>0</v>
      </c>
      <c r="Y39" s="23">
        <f t="shared" si="26"/>
        <v>0</v>
      </c>
      <c r="Z39" s="86">
        <v>0</v>
      </c>
      <c r="AA39" s="23">
        <f t="shared" si="27"/>
        <v>0</v>
      </c>
      <c r="AB39" s="25">
        <f t="shared" si="28"/>
        <v>356</v>
      </c>
      <c r="AC39" s="23">
        <f t="shared" si="29"/>
        <v>98.34254143646409</v>
      </c>
      <c r="AD39" s="22">
        <v>6</v>
      </c>
      <c r="AE39" s="26">
        <f t="shared" si="30"/>
        <v>1.6574585635359116</v>
      </c>
      <c r="AF39" s="25">
        <f t="shared" si="31"/>
        <v>362</v>
      </c>
      <c r="AG39" s="104">
        <f t="shared" si="32"/>
        <v>68.56060606060606</v>
      </c>
      <c r="AH39" s="105">
        <f t="shared" si="33"/>
        <v>-31.439393939393938</v>
      </c>
      <c r="AI39" s="83"/>
      <c r="AJ39" s="83"/>
      <c r="AK39" s="83"/>
      <c r="AL39" s="83"/>
    </row>
    <row r="40" spans="1:38" s="84" customFormat="1" ht="12.75">
      <c r="A40" s="143"/>
      <c r="B40" s="146"/>
      <c r="C40" s="5">
        <v>258</v>
      </c>
      <c r="D40" s="3" t="s">
        <v>6</v>
      </c>
      <c r="E40" s="6">
        <v>528</v>
      </c>
      <c r="F40" s="22">
        <v>113</v>
      </c>
      <c r="G40" s="23">
        <f t="shared" si="17"/>
        <v>32.848837209302324</v>
      </c>
      <c r="H40" s="24">
        <v>113</v>
      </c>
      <c r="I40" s="23">
        <f t="shared" si="18"/>
        <v>32.848837209302324</v>
      </c>
      <c r="J40" s="22">
        <v>3</v>
      </c>
      <c r="K40" s="23">
        <f t="shared" si="19"/>
        <v>0.872093023255814</v>
      </c>
      <c r="L40" s="22">
        <v>8</v>
      </c>
      <c r="M40" s="23">
        <f t="shared" si="20"/>
        <v>2.3255813953488373</v>
      </c>
      <c r="N40" s="22">
        <v>1</v>
      </c>
      <c r="O40" s="23">
        <f t="shared" si="21"/>
        <v>0.29069767441860467</v>
      </c>
      <c r="P40" s="22">
        <v>72</v>
      </c>
      <c r="Q40" s="23">
        <f t="shared" si="22"/>
        <v>20.930232558139537</v>
      </c>
      <c r="R40" s="85">
        <v>0</v>
      </c>
      <c r="S40" s="23">
        <f t="shared" si="23"/>
        <v>0</v>
      </c>
      <c r="T40" s="85">
        <v>7</v>
      </c>
      <c r="U40" s="23">
        <f t="shared" si="24"/>
        <v>2.0348837209302326</v>
      </c>
      <c r="V40" s="85">
        <v>0</v>
      </c>
      <c r="W40" s="23">
        <f t="shared" si="25"/>
        <v>0</v>
      </c>
      <c r="X40" s="85">
        <v>4</v>
      </c>
      <c r="Y40" s="23">
        <f t="shared" si="26"/>
        <v>1.1627906976744187</v>
      </c>
      <c r="Z40" s="86">
        <v>0</v>
      </c>
      <c r="AA40" s="23">
        <f t="shared" si="27"/>
        <v>0</v>
      </c>
      <c r="AB40" s="25">
        <f t="shared" si="28"/>
        <v>321</v>
      </c>
      <c r="AC40" s="23">
        <f t="shared" si="29"/>
        <v>93.31395348837209</v>
      </c>
      <c r="AD40" s="22">
        <v>23</v>
      </c>
      <c r="AE40" s="26">
        <f t="shared" si="30"/>
        <v>6.686046511627906</v>
      </c>
      <c r="AF40" s="25">
        <f t="shared" si="31"/>
        <v>344</v>
      </c>
      <c r="AG40" s="104">
        <f t="shared" si="32"/>
        <v>65.15151515151516</v>
      </c>
      <c r="AH40" s="105">
        <f t="shared" si="33"/>
        <v>-34.848484848484844</v>
      </c>
      <c r="AI40" s="83"/>
      <c r="AJ40" s="83"/>
      <c r="AK40" s="83"/>
      <c r="AL40" s="83"/>
    </row>
    <row r="41" spans="1:38" s="84" customFormat="1" ht="12.75">
      <c r="A41" s="143"/>
      <c r="B41" s="146"/>
      <c r="C41" s="5">
        <v>259</v>
      </c>
      <c r="D41" s="3" t="s">
        <v>5</v>
      </c>
      <c r="E41" s="6">
        <v>553</v>
      </c>
      <c r="F41" s="22">
        <v>72</v>
      </c>
      <c r="G41" s="23">
        <f t="shared" si="17"/>
        <v>23.300970873786408</v>
      </c>
      <c r="H41" s="24">
        <v>114</v>
      </c>
      <c r="I41" s="23">
        <f t="shared" si="18"/>
        <v>36.89320388349515</v>
      </c>
      <c r="J41" s="22">
        <v>1</v>
      </c>
      <c r="K41" s="23">
        <f t="shared" si="19"/>
        <v>0.3236245954692557</v>
      </c>
      <c r="L41" s="22">
        <v>1</v>
      </c>
      <c r="M41" s="23">
        <f t="shared" si="20"/>
        <v>0.3236245954692557</v>
      </c>
      <c r="N41" s="22">
        <v>4</v>
      </c>
      <c r="O41" s="23">
        <f t="shared" si="21"/>
        <v>1.2944983818770228</v>
      </c>
      <c r="P41" s="22">
        <v>98</v>
      </c>
      <c r="Q41" s="23">
        <f t="shared" si="22"/>
        <v>31.715210355987054</v>
      </c>
      <c r="R41" s="85">
        <v>0</v>
      </c>
      <c r="S41" s="23">
        <f t="shared" si="23"/>
        <v>0</v>
      </c>
      <c r="T41" s="85">
        <v>0</v>
      </c>
      <c r="U41" s="23">
        <f t="shared" si="24"/>
        <v>0</v>
      </c>
      <c r="V41" s="85">
        <v>0</v>
      </c>
      <c r="W41" s="23">
        <f t="shared" si="25"/>
        <v>0</v>
      </c>
      <c r="X41" s="85">
        <v>0</v>
      </c>
      <c r="Y41" s="23">
        <f t="shared" si="26"/>
        <v>0</v>
      </c>
      <c r="Z41" s="86">
        <v>0</v>
      </c>
      <c r="AA41" s="23">
        <f t="shared" si="27"/>
        <v>0</v>
      </c>
      <c r="AB41" s="25">
        <f t="shared" si="28"/>
        <v>290</v>
      </c>
      <c r="AC41" s="23">
        <f t="shared" si="29"/>
        <v>93.85113268608414</v>
      </c>
      <c r="AD41" s="22">
        <v>19</v>
      </c>
      <c r="AE41" s="26">
        <f t="shared" si="30"/>
        <v>6.148867313915858</v>
      </c>
      <c r="AF41" s="25">
        <f t="shared" si="31"/>
        <v>309</v>
      </c>
      <c r="AG41" s="104">
        <f t="shared" si="32"/>
        <v>55.87703435804702</v>
      </c>
      <c r="AH41" s="105">
        <f t="shared" si="33"/>
        <v>-44.12296564195298</v>
      </c>
      <c r="AI41" s="83"/>
      <c r="AJ41" s="83"/>
      <c r="AK41" s="83"/>
      <c r="AL41" s="83"/>
    </row>
    <row r="42" spans="1:38" s="84" customFormat="1" ht="12.75">
      <c r="A42" s="143" t="s">
        <v>9</v>
      </c>
      <c r="B42" s="146" t="s">
        <v>48</v>
      </c>
      <c r="C42" s="5">
        <v>259</v>
      </c>
      <c r="D42" s="3" t="s">
        <v>6</v>
      </c>
      <c r="E42" s="6">
        <v>554</v>
      </c>
      <c r="F42" s="22">
        <v>57</v>
      </c>
      <c r="G42" s="23">
        <f t="shared" si="17"/>
        <v>18.506493506493506</v>
      </c>
      <c r="H42" s="24">
        <v>109</v>
      </c>
      <c r="I42" s="23">
        <f t="shared" si="18"/>
        <v>35.38961038961039</v>
      </c>
      <c r="J42" s="22">
        <v>4</v>
      </c>
      <c r="K42" s="23">
        <f t="shared" si="19"/>
        <v>1.2987012987012987</v>
      </c>
      <c r="L42" s="22">
        <v>2</v>
      </c>
      <c r="M42" s="23">
        <f t="shared" si="20"/>
        <v>0.6493506493506493</v>
      </c>
      <c r="N42" s="22">
        <v>0</v>
      </c>
      <c r="O42" s="23">
        <f t="shared" si="21"/>
        <v>0</v>
      </c>
      <c r="P42" s="22">
        <v>118</v>
      </c>
      <c r="Q42" s="23">
        <f t="shared" si="22"/>
        <v>38.311688311688314</v>
      </c>
      <c r="R42" s="85">
        <v>0</v>
      </c>
      <c r="S42" s="23">
        <f t="shared" si="23"/>
        <v>0</v>
      </c>
      <c r="T42" s="85">
        <v>0</v>
      </c>
      <c r="U42" s="23">
        <f t="shared" si="24"/>
        <v>0</v>
      </c>
      <c r="V42" s="85">
        <v>0</v>
      </c>
      <c r="W42" s="23">
        <f t="shared" si="25"/>
        <v>0</v>
      </c>
      <c r="X42" s="85">
        <v>0</v>
      </c>
      <c r="Y42" s="23">
        <f t="shared" si="26"/>
        <v>0</v>
      </c>
      <c r="Z42" s="86">
        <v>0</v>
      </c>
      <c r="AA42" s="23">
        <f t="shared" si="27"/>
        <v>0</v>
      </c>
      <c r="AB42" s="25">
        <f t="shared" si="28"/>
        <v>290</v>
      </c>
      <c r="AC42" s="23">
        <f t="shared" si="29"/>
        <v>94.15584415584416</v>
      </c>
      <c r="AD42" s="22">
        <v>18</v>
      </c>
      <c r="AE42" s="26">
        <f t="shared" si="30"/>
        <v>5.844155844155844</v>
      </c>
      <c r="AF42" s="25">
        <f t="shared" si="31"/>
        <v>308</v>
      </c>
      <c r="AG42" s="104">
        <f t="shared" si="32"/>
        <v>55.5956678700361</v>
      </c>
      <c r="AH42" s="105">
        <f t="shared" si="33"/>
        <v>-44.4043321299639</v>
      </c>
      <c r="AI42" s="83"/>
      <c r="AJ42" s="83"/>
      <c r="AK42" s="83"/>
      <c r="AL42" s="83"/>
    </row>
    <row r="43" spans="1:38" s="84" customFormat="1" ht="12.75">
      <c r="A43" s="143"/>
      <c r="B43" s="146"/>
      <c r="C43" s="5">
        <v>260</v>
      </c>
      <c r="D43" s="3" t="s">
        <v>5</v>
      </c>
      <c r="E43" s="6">
        <v>441</v>
      </c>
      <c r="F43" s="22">
        <v>91</v>
      </c>
      <c r="G43" s="23">
        <f t="shared" si="17"/>
        <v>39.224137931034484</v>
      </c>
      <c r="H43" s="24">
        <v>50</v>
      </c>
      <c r="I43" s="23">
        <f t="shared" si="18"/>
        <v>21.551724137931032</v>
      </c>
      <c r="J43" s="22">
        <v>2</v>
      </c>
      <c r="K43" s="23">
        <f t="shared" si="19"/>
        <v>0.8620689655172413</v>
      </c>
      <c r="L43" s="22">
        <v>1</v>
      </c>
      <c r="M43" s="23">
        <f t="shared" si="20"/>
        <v>0.43103448275862066</v>
      </c>
      <c r="N43" s="22">
        <v>2</v>
      </c>
      <c r="O43" s="23">
        <f t="shared" si="21"/>
        <v>0.8620689655172413</v>
      </c>
      <c r="P43" s="22">
        <v>78</v>
      </c>
      <c r="Q43" s="23">
        <f t="shared" si="22"/>
        <v>33.62068965517241</v>
      </c>
      <c r="R43" s="85">
        <v>0</v>
      </c>
      <c r="S43" s="23">
        <f t="shared" si="23"/>
        <v>0</v>
      </c>
      <c r="T43" s="85">
        <v>0</v>
      </c>
      <c r="U43" s="23">
        <f t="shared" si="24"/>
        <v>0</v>
      </c>
      <c r="V43" s="85">
        <v>0</v>
      </c>
      <c r="W43" s="23">
        <f t="shared" si="25"/>
        <v>0</v>
      </c>
      <c r="X43" s="85">
        <v>1</v>
      </c>
      <c r="Y43" s="23">
        <f t="shared" si="26"/>
        <v>0.43103448275862066</v>
      </c>
      <c r="Z43" s="86">
        <v>0</v>
      </c>
      <c r="AA43" s="23">
        <f t="shared" si="27"/>
        <v>0</v>
      </c>
      <c r="AB43" s="25">
        <f t="shared" si="28"/>
        <v>225</v>
      </c>
      <c r="AC43" s="23">
        <f t="shared" si="29"/>
        <v>96.98275862068965</v>
      </c>
      <c r="AD43" s="22">
        <v>7</v>
      </c>
      <c r="AE43" s="26">
        <f t="shared" si="30"/>
        <v>3.0172413793103448</v>
      </c>
      <c r="AF43" s="25">
        <f t="shared" si="31"/>
        <v>232</v>
      </c>
      <c r="AG43" s="104">
        <f t="shared" si="32"/>
        <v>52.60770975056689</v>
      </c>
      <c r="AH43" s="105">
        <f t="shared" si="33"/>
        <v>-47.39229024943311</v>
      </c>
      <c r="AI43" s="83"/>
      <c r="AJ43" s="83"/>
      <c r="AK43" s="83"/>
      <c r="AL43" s="83"/>
    </row>
    <row r="44" spans="1:38" s="84" customFormat="1" ht="12.75">
      <c r="A44" s="143"/>
      <c r="B44" s="146"/>
      <c r="C44" s="5">
        <v>261</v>
      </c>
      <c r="D44" s="3" t="s">
        <v>5</v>
      </c>
      <c r="E44" s="6">
        <v>423</v>
      </c>
      <c r="F44" s="22">
        <v>35</v>
      </c>
      <c r="G44" s="23">
        <f t="shared" si="17"/>
        <v>14.344262295081966</v>
      </c>
      <c r="H44" s="24">
        <v>143</v>
      </c>
      <c r="I44" s="23">
        <f t="shared" si="18"/>
        <v>58.606557377049185</v>
      </c>
      <c r="J44" s="22">
        <v>0</v>
      </c>
      <c r="K44" s="23">
        <f t="shared" si="19"/>
        <v>0</v>
      </c>
      <c r="L44" s="22">
        <v>5</v>
      </c>
      <c r="M44" s="23">
        <f t="shared" si="20"/>
        <v>2.0491803278688523</v>
      </c>
      <c r="N44" s="22">
        <v>2</v>
      </c>
      <c r="O44" s="23">
        <f t="shared" si="21"/>
        <v>0.819672131147541</v>
      </c>
      <c r="P44" s="22">
        <v>47</v>
      </c>
      <c r="Q44" s="23">
        <f t="shared" si="22"/>
        <v>19.262295081967213</v>
      </c>
      <c r="R44" s="85">
        <v>0</v>
      </c>
      <c r="S44" s="23">
        <f t="shared" si="23"/>
        <v>0</v>
      </c>
      <c r="T44" s="85">
        <v>0</v>
      </c>
      <c r="U44" s="23">
        <f t="shared" si="24"/>
        <v>0</v>
      </c>
      <c r="V44" s="85">
        <v>0</v>
      </c>
      <c r="W44" s="23">
        <f t="shared" si="25"/>
        <v>0</v>
      </c>
      <c r="X44" s="85">
        <v>0</v>
      </c>
      <c r="Y44" s="23">
        <f t="shared" si="26"/>
        <v>0</v>
      </c>
      <c r="Z44" s="86">
        <v>0</v>
      </c>
      <c r="AA44" s="23">
        <f t="shared" si="27"/>
        <v>0</v>
      </c>
      <c r="AB44" s="25">
        <f t="shared" si="28"/>
        <v>232</v>
      </c>
      <c r="AC44" s="23">
        <f t="shared" si="29"/>
        <v>95.08196721311475</v>
      </c>
      <c r="AD44" s="22">
        <v>12</v>
      </c>
      <c r="AE44" s="26">
        <f t="shared" si="30"/>
        <v>4.918032786885246</v>
      </c>
      <c r="AF44" s="25">
        <f t="shared" si="31"/>
        <v>244</v>
      </c>
      <c r="AG44" s="104">
        <f t="shared" si="32"/>
        <v>57.68321513002365</v>
      </c>
      <c r="AH44" s="105">
        <f t="shared" si="33"/>
        <v>-42.31678486997635</v>
      </c>
      <c r="AI44" s="83"/>
      <c r="AJ44" s="83"/>
      <c r="AK44" s="83"/>
      <c r="AL44" s="83"/>
    </row>
    <row r="45" spans="1:38" s="84" customFormat="1" ht="12.75">
      <c r="A45" s="143"/>
      <c r="B45" s="146"/>
      <c r="C45" s="5">
        <v>261</v>
      </c>
      <c r="D45" s="3" t="s">
        <v>6</v>
      </c>
      <c r="E45" s="6">
        <v>423</v>
      </c>
      <c r="F45" s="22">
        <v>41</v>
      </c>
      <c r="G45" s="23">
        <f t="shared" si="17"/>
        <v>15.241635687732341</v>
      </c>
      <c r="H45" s="24">
        <v>123</v>
      </c>
      <c r="I45" s="23">
        <f t="shared" si="18"/>
        <v>45.72490706319702</v>
      </c>
      <c r="J45" s="22">
        <v>2</v>
      </c>
      <c r="K45" s="23">
        <f t="shared" si="19"/>
        <v>0.7434944237918215</v>
      </c>
      <c r="L45" s="22">
        <v>3</v>
      </c>
      <c r="M45" s="23">
        <f t="shared" si="20"/>
        <v>1.1152416356877324</v>
      </c>
      <c r="N45" s="22">
        <v>0</v>
      </c>
      <c r="O45" s="23">
        <f t="shared" si="21"/>
        <v>0</v>
      </c>
      <c r="P45" s="22">
        <v>81</v>
      </c>
      <c r="Q45" s="23">
        <f t="shared" si="22"/>
        <v>30.111524163568777</v>
      </c>
      <c r="R45" s="85">
        <v>0</v>
      </c>
      <c r="S45" s="23">
        <f t="shared" si="23"/>
        <v>0</v>
      </c>
      <c r="T45" s="85">
        <v>0</v>
      </c>
      <c r="U45" s="23">
        <f t="shared" si="24"/>
        <v>0</v>
      </c>
      <c r="V45" s="85">
        <v>0</v>
      </c>
      <c r="W45" s="23">
        <f t="shared" si="25"/>
        <v>0</v>
      </c>
      <c r="X45" s="85">
        <v>0</v>
      </c>
      <c r="Y45" s="23">
        <f t="shared" si="26"/>
        <v>0</v>
      </c>
      <c r="Z45" s="86">
        <v>0</v>
      </c>
      <c r="AA45" s="23">
        <f t="shared" si="27"/>
        <v>0</v>
      </c>
      <c r="AB45" s="25">
        <f t="shared" si="28"/>
        <v>250</v>
      </c>
      <c r="AC45" s="23">
        <f t="shared" si="29"/>
        <v>92.93680297397769</v>
      </c>
      <c r="AD45" s="22">
        <v>19</v>
      </c>
      <c r="AE45" s="26">
        <f t="shared" si="30"/>
        <v>7.063197026022305</v>
      </c>
      <c r="AF45" s="25">
        <f t="shared" si="31"/>
        <v>269</v>
      </c>
      <c r="AG45" s="104">
        <f t="shared" si="32"/>
        <v>63.593380614657214</v>
      </c>
      <c r="AH45" s="105">
        <f t="shared" si="33"/>
        <v>-36.406619385342786</v>
      </c>
      <c r="AI45" s="83"/>
      <c r="AJ45" s="83"/>
      <c r="AK45" s="83"/>
      <c r="AL45" s="83"/>
    </row>
    <row r="46" spans="1:38" s="84" customFormat="1" ht="12.75">
      <c r="A46" s="143"/>
      <c r="B46" s="146"/>
      <c r="C46" s="5">
        <v>262</v>
      </c>
      <c r="D46" s="3" t="s">
        <v>5</v>
      </c>
      <c r="E46" s="6">
        <v>462</v>
      </c>
      <c r="F46" s="22">
        <v>71</v>
      </c>
      <c r="G46" s="23">
        <f t="shared" si="17"/>
        <v>23.202614379084967</v>
      </c>
      <c r="H46" s="24">
        <v>162</v>
      </c>
      <c r="I46" s="23">
        <f t="shared" si="18"/>
        <v>52.94117647058824</v>
      </c>
      <c r="J46" s="22">
        <v>1</v>
      </c>
      <c r="K46" s="23">
        <f t="shared" si="19"/>
        <v>0.32679738562091504</v>
      </c>
      <c r="L46" s="22">
        <v>2</v>
      </c>
      <c r="M46" s="23">
        <f t="shared" si="20"/>
        <v>0.6535947712418301</v>
      </c>
      <c r="N46" s="22">
        <v>3</v>
      </c>
      <c r="O46" s="23">
        <f t="shared" si="21"/>
        <v>0.9803921568627451</v>
      </c>
      <c r="P46" s="22">
        <v>53</v>
      </c>
      <c r="Q46" s="23">
        <f t="shared" si="22"/>
        <v>17.320261437908496</v>
      </c>
      <c r="R46" s="85">
        <v>0</v>
      </c>
      <c r="S46" s="23">
        <f t="shared" si="23"/>
        <v>0</v>
      </c>
      <c r="T46" s="85">
        <v>1</v>
      </c>
      <c r="U46" s="23">
        <f t="shared" si="24"/>
        <v>0.32679738562091504</v>
      </c>
      <c r="V46" s="85">
        <v>0</v>
      </c>
      <c r="W46" s="23">
        <f t="shared" si="25"/>
        <v>0</v>
      </c>
      <c r="X46" s="85">
        <v>0</v>
      </c>
      <c r="Y46" s="23">
        <f t="shared" si="26"/>
        <v>0</v>
      </c>
      <c r="Z46" s="86">
        <v>0</v>
      </c>
      <c r="AA46" s="23">
        <f t="shared" si="27"/>
        <v>0</v>
      </c>
      <c r="AB46" s="25">
        <f t="shared" si="28"/>
        <v>293</v>
      </c>
      <c r="AC46" s="23">
        <f t="shared" si="29"/>
        <v>95.75163398692811</v>
      </c>
      <c r="AD46" s="22">
        <v>13</v>
      </c>
      <c r="AE46" s="26">
        <f t="shared" si="30"/>
        <v>4.248366013071895</v>
      </c>
      <c r="AF46" s="25">
        <f t="shared" si="31"/>
        <v>306</v>
      </c>
      <c r="AG46" s="104">
        <f t="shared" si="32"/>
        <v>66.23376623376623</v>
      </c>
      <c r="AH46" s="105">
        <f t="shared" si="33"/>
        <v>-33.76623376623377</v>
      </c>
      <c r="AI46" s="83"/>
      <c r="AJ46" s="83"/>
      <c r="AK46" s="83"/>
      <c r="AL46" s="83"/>
    </row>
    <row r="47" spans="1:38" s="84" customFormat="1" ht="13.5" thickBot="1">
      <c r="A47" s="144"/>
      <c r="B47" s="147"/>
      <c r="C47" s="41">
        <v>262</v>
      </c>
      <c r="D47" s="42" t="s">
        <v>10</v>
      </c>
      <c r="E47" s="43">
        <v>537</v>
      </c>
      <c r="F47" s="44">
        <v>70</v>
      </c>
      <c r="G47" s="45">
        <f t="shared" si="17"/>
        <v>22.082018927444793</v>
      </c>
      <c r="H47" s="46">
        <v>119</v>
      </c>
      <c r="I47" s="45">
        <f t="shared" si="18"/>
        <v>37.53943217665615</v>
      </c>
      <c r="J47" s="44">
        <v>4</v>
      </c>
      <c r="K47" s="45">
        <f t="shared" si="19"/>
        <v>1.2618296529968454</v>
      </c>
      <c r="L47" s="44">
        <v>4</v>
      </c>
      <c r="M47" s="45">
        <f t="shared" si="20"/>
        <v>1.2618296529968454</v>
      </c>
      <c r="N47" s="44">
        <v>0</v>
      </c>
      <c r="O47" s="45">
        <f t="shared" si="21"/>
        <v>0</v>
      </c>
      <c r="P47" s="44">
        <v>109</v>
      </c>
      <c r="Q47" s="45">
        <f t="shared" si="22"/>
        <v>34.38485804416404</v>
      </c>
      <c r="R47" s="127">
        <v>0</v>
      </c>
      <c r="S47" s="45">
        <f t="shared" si="23"/>
        <v>0</v>
      </c>
      <c r="T47" s="127">
        <v>0</v>
      </c>
      <c r="U47" s="45">
        <f t="shared" si="24"/>
        <v>0</v>
      </c>
      <c r="V47" s="127">
        <v>0</v>
      </c>
      <c r="W47" s="45">
        <f t="shared" si="25"/>
        <v>0</v>
      </c>
      <c r="X47" s="127">
        <v>0</v>
      </c>
      <c r="Y47" s="45">
        <f t="shared" si="26"/>
        <v>0</v>
      </c>
      <c r="Z47" s="128">
        <v>0</v>
      </c>
      <c r="AA47" s="45">
        <f t="shared" si="27"/>
        <v>0</v>
      </c>
      <c r="AB47" s="47">
        <f t="shared" si="28"/>
        <v>306</v>
      </c>
      <c r="AC47" s="45">
        <f t="shared" si="29"/>
        <v>96.52996845425868</v>
      </c>
      <c r="AD47" s="44">
        <v>11</v>
      </c>
      <c r="AE47" s="48">
        <f t="shared" si="30"/>
        <v>3.4700315457413247</v>
      </c>
      <c r="AF47" s="47">
        <f t="shared" si="31"/>
        <v>317</v>
      </c>
      <c r="AG47" s="106">
        <f t="shared" si="32"/>
        <v>59.0316573556797</v>
      </c>
      <c r="AH47" s="107">
        <f t="shared" si="33"/>
        <v>-40.9683426443203</v>
      </c>
      <c r="AI47" s="83"/>
      <c r="AJ47" s="83"/>
      <c r="AK47" s="83"/>
      <c r="AL47" s="83"/>
    </row>
    <row r="48" spans="1:33" ht="7.5" customHeight="1" thickBot="1" thickTop="1">
      <c r="A48" s="111"/>
      <c r="B48" s="111"/>
      <c r="C48" s="62"/>
      <c r="D48" s="61"/>
      <c r="E48" s="63"/>
      <c r="F48" s="112"/>
      <c r="G48" s="113"/>
      <c r="H48" s="114"/>
      <c r="I48" s="113"/>
      <c r="J48" s="112"/>
      <c r="K48" s="113"/>
      <c r="L48" s="112"/>
      <c r="M48" s="113"/>
      <c r="N48" s="112"/>
      <c r="O48" s="113"/>
      <c r="P48" s="112"/>
      <c r="Q48" s="113"/>
      <c r="R48" s="113"/>
      <c r="S48" s="113"/>
      <c r="T48" s="113"/>
      <c r="U48" s="113"/>
      <c r="V48" s="113"/>
      <c r="W48" s="113"/>
      <c r="X48" s="113"/>
      <c r="Y48" s="113"/>
      <c r="Z48" s="112"/>
      <c r="AA48" s="113"/>
      <c r="AB48" s="115"/>
      <c r="AC48" s="113"/>
      <c r="AD48" s="112"/>
      <c r="AE48" s="116"/>
      <c r="AF48" s="115"/>
      <c r="AG48" s="117"/>
    </row>
    <row r="49" spans="1:38" s="137" customFormat="1" ht="14.25" thickBot="1" thickTop="1">
      <c r="A49" s="176" t="s">
        <v>14</v>
      </c>
      <c r="B49" s="176"/>
      <c r="C49" s="176"/>
      <c r="D49" s="135">
        <f>COUNTA(D29:D47)</f>
        <v>19</v>
      </c>
      <c r="E49" s="135">
        <f>SUM(E29:E48)</f>
        <v>8993</v>
      </c>
      <c r="F49" s="135">
        <f>SUM(F29:F48)</f>
        <v>1688</v>
      </c>
      <c r="G49" s="93">
        <f>F49/AF49*100</f>
        <v>28.918965221860542</v>
      </c>
      <c r="H49" s="135">
        <f>SUM(H29:H48)</f>
        <v>2168</v>
      </c>
      <c r="I49" s="93">
        <f>H49/AF49*100</f>
        <v>37.1423676546171</v>
      </c>
      <c r="J49" s="135">
        <f>SUM(J29:J48)</f>
        <v>33</v>
      </c>
      <c r="K49" s="93">
        <f>J49/AF49*100</f>
        <v>0.5653589172520129</v>
      </c>
      <c r="L49" s="135">
        <f>SUM(L29:L48)</f>
        <v>150</v>
      </c>
      <c r="M49" s="93">
        <f>L49/AF49*100</f>
        <v>2.5698132602364225</v>
      </c>
      <c r="N49" s="135">
        <f>SUM(N29:N48)</f>
        <v>26</v>
      </c>
      <c r="O49" s="93">
        <f>N49/AF49*100</f>
        <v>0.4454342984409799</v>
      </c>
      <c r="P49" s="135">
        <f>SUM(P29:P48)</f>
        <v>1513</v>
      </c>
      <c r="Q49" s="93">
        <f>P49/AF49*100</f>
        <v>25.92084975158472</v>
      </c>
      <c r="R49" s="135">
        <f>SUM(R29:R48)</f>
        <v>2</v>
      </c>
      <c r="S49" s="93">
        <f>R49/AF49*100</f>
        <v>0.03426417680315231</v>
      </c>
      <c r="T49" s="135">
        <f>SUM(T29:T48)</f>
        <v>8</v>
      </c>
      <c r="U49" s="93">
        <f>T49/AF49*100</f>
        <v>0.13705670721260924</v>
      </c>
      <c r="V49" s="135">
        <f>SUM(V29:V48)</f>
        <v>0</v>
      </c>
      <c r="W49" s="93">
        <f>V49/AF49*100</f>
        <v>0</v>
      </c>
      <c r="X49" s="135">
        <f>SUM(X29:X48)</f>
        <v>5</v>
      </c>
      <c r="Y49" s="93">
        <f>X49/AF49*100</f>
        <v>0.08566044200788077</v>
      </c>
      <c r="Z49" s="135">
        <f>SUM(Z29:Z48)</f>
        <v>1</v>
      </c>
      <c r="AA49" s="93">
        <f>Z49/AF49*100</f>
        <v>0.017132088401576154</v>
      </c>
      <c r="AB49" s="135">
        <f>SUM(AB29:AB48)</f>
        <v>5592</v>
      </c>
      <c r="AC49" s="93">
        <f>AB49/AF49*100</f>
        <v>95.80263834161384</v>
      </c>
      <c r="AD49" s="135">
        <f>SUM(AD29:AD48)</f>
        <v>245</v>
      </c>
      <c r="AE49" s="94">
        <f>AD49/AF49*100</f>
        <v>4.197361658386158</v>
      </c>
      <c r="AF49" s="135">
        <f>SUM(AF29:AF48)</f>
        <v>5837</v>
      </c>
      <c r="AG49" s="96">
        <f>AF49/E49*100</f>
        <v>64.90603802957857</v>
      </c>
      <c r="AH49" s="102">
        <f>AG49-100</f>
        <v>-35.09396197042143</v>
      </c>
      <c r="AI49" s="136"/>
      <c r="AJ49" s="136"/>
      <c r="AK49" s="136"/>
      <c r="AL49" s="136"/>
    </row>
    <row r="50" ht="13.5" thickTop="1"/>
  </sheetData>
  <mergeCells count="37">
    <mergeCell ref="A5:AH5"/>
    <mergeCell ref="A6:AH6"/>
    <mergeCell ref="A7:AH7"/>
    <mergeCell ref="A8:AH8"/>
    <mergeCell ref="AH9:AH11"/>
    <mergeCell ref="A29:A41"/>
    <mergeCell ref="B29:B41"/>
    <mergeCell ref="A42:A47"/>
    <mergeCell ref="B42:B47"/>
    <mergeCell ref="F9:AA9"/>
    <mergeCell ref="N10:O10"/>
    <mergeCell ref="A9:B10"/>
    <mergeCell ref="AD9:AE10"/>
    <mergeCell ref="L10:M10"/>
    <mergeCell ref="AF9:AF11"/>
    <mergeCell ref="A1:AH1"/>
    <mergeCell ref="A2:AH2"/>
    <mergeCell ref="A3:AH3"/>
    <mergeCell ref="A4:AH4"/>
    <mergeCell ref="AG9:AG11"/>
    <mergeCell ref="C9:C11"/>
    <mergeCell ref="AB9:AC10"/>
    <mergeCell ref="F10:G10"/>
    <mergeCell ref="D9:D11"/>
    <mergeCell ref="Z10:AA10"/>
    <mergeCell ref="E9:E11"/>
    <mergeCell ref="H10:I10"/>
    <mergeCell ref="R10:S10"/>
    <mergeCell ref="J10:K10"/>
    <mergeCell ref="V10:W10"/>
    <mergeCell ref="X10:Y10"/>
    <mergeCell ref="P10:Q10"/>
    <mergeCell ref="T10:U10"/>
    <mergeCell ref="A27:C27"/>
    <mergeCell ref="A13:A25"/>
    <mergeCell ref="B13:B25"/>
    <mergeCell ref="A49:C49"/>
  </mergeCells>
  <printOptions horizontalCentered="1"/>
  <pageMargins left="0" right="0" top="0.5905511811023623" bottom="0.7874015748031497" header="0" footer="0"/>
  <pageSetup horizontalDpi="300" verticalDpi="300" orientation="landscape" paperSize="5" scale="90" r:id="rId2"/>
  <headerFooter alignWithMargins="0">
    <oddFooter>&amp;C&amp;P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1"/>
  <sheetViews>
    <sheetView zoomScale="75" zoomScaleNormal="75" workbookViewId="0" topLeftCell="A33">
      <selection activeCell="G58" sqref="G58"/>
    </sheetView>
  </sheetViews>
  <sheetFormatPr defaultColWidth="11.421875" defaultRowHeight="12.75"/>
  <cols>
    <col min="1" max="1" width="10.140625" style="1" customWidth="1"/>
    <col min="2" max="2" width="12.7109375" style="1" customWidth="1"/>
    <col min="3" max="3" width="7.57421875" style="4" customWidth="1"/>
    <col min="4" max="4" width="5.28125" style="1" customWidth="1"/>
    <col min="5" max="5" width="5.7109375" style="7" customWidth="1"/>
    <col min="6" max="6" width="5.140625" style="7" customWidth="1"/>
    <col min="7" max="7" width="4.421875" style="16" customWidth="1"/>
    <col min="8" max="8" width="5.140625" style="7" customWidth="1"/>
    <col min="9" max="9" width="4.421875" style="16" customWidth="1"/>
    <col min="10" max="10" width="5.140625" style="7" customWidth="1"/>
    <col min="11" max="11" width="4.421875" style="16" customWidth="1"/>
    <col min="12" max="12" width="5.140625" style="7" customWidth="1"/>
    <col min="13" max="13" width="4.421875" style="16" customWidth="1"/>
    <col min="14" max="14" width="5.140625" style="7" customWidth="1"/>
    <col min="15" max="15" width="4.421875" style="16" customWidth="1"/>
    <col min="16" max="16" width="5.140625" style="7" customWidth="1"/>
    <col min="17" max="17" width="4.421875" style="16" customWidth="1"/>
    <col min="18" max="18" width="4.57421875" style="16" customWidth="1"/>
    <col min="19" max="19" width="4.421875" style="16" customWidth="1"/>
    <col min="20" max="20" width="5.140625" style="16" customWidth="1"/>
    <col min="21" max="21" width="4.421875" style="16" customWidth="1"/>
    <col min="22" max="22" width="5.140625" style="16" customWidth="1"/>
    <col min="23" max="23" width="4.421875" style="16" customWidth="1"/>
    <col min="24" max="24" width="5.140625" style="16" customWidth="1"/>
    <col min="25" max="25" width="4.421875" style="16" customWidth="1"/>
    <col min="26" max="26" width="5.140625" style="7" customWidth="1"/>
    <col min="27" max="27" width="4.421875" style="16" customWidth="1"/>
    <col min="28" max="28" width="5.140625" style="10" customWidth="1"/>
    <col min="29" max="29" width="3.421875" style="10" customWidth="1"/>
    <col min="30" max="30" width="4.57421875" style="8" customWidth="1"/>
    <col min="31" max="31" width="3.8515625" style="16" customWidth="1"/>
    <col min="32" max="32" width="6.421875" style="8" customWidth="1"/>
    <col min="33" max="33" width="7.57421875" style="20" customWidth="1"/>
    <col min="34" max="34" width="7.00390625" style="15" customWidth="1"/>
    <col min="35" max="38" width="11.421875" style="15" customWidth="1"/>
  </cols>
  <sheetData>
    <row r="1" spans="1:34" ht="39.7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</row>
    <row r="2" spans="1:34" ht="18">
      <c r="A2" s="166" t="s">
        <v>11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34" ht="12.75">
      <c r="A3" s="167" t="s">
        <v>12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</row>
    <row r="4" spans="1:34" ht="12.75">
      <c r="A4" s="168" t="s">
        <v>13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</row>
    <row r="5" spans="1:34" ht="12.7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</row>
    <row r="6" spans="1:34" ht="25.5" customHeight="1">
      <c r="A6" s="169" t="s">
        <v>55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</row>
    <row r="7" spans="1:34" ht="13.5" customHeight="1">
      <c r="A7" s="170" t="s">
        <v>61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</row>
    <row r="8" spans="1:34" ht="13.5" thickBo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</row>
    <row r="9" spans="1:38" s="17" customFormat="1" ht="12" customHeight="1" thickBot="1" thickTop="1">
      <c r="A9" s="138" t="s">
        <v>26</v>
      </c>
      <c r="B9" s="139"/>
      <c r="C9" s="153" t="s">
        <v>2</v>
      </c>
      <c r="D9" s="158" t="s">
        <v>3</v>
      </c>
      <c r="E9" s="149" t="s">
        <v>17</v>
      </c>
      <c r="F9" s="161" t="s">
        <v>20</v>
      </c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54" t="s">
        <v>21</v>
      </c>
      <c r="AC9" s="155"/>
      <c r="AD9" s="172" t="s">
        <v>18</v>
      </c>
      <c r="AE9" s="173"/>
      <c r="AF9" s="149" t="s">
        <v>19</v>
      </c>
      <c r="AG9" s="150" t="s">
        <v>45</v>
      </c>
      <c r="AH9" s="162" t="s">
        <v>49</v>
      </c>
      <c r="AI9" s="18"/>
      <c r="AJ9" s="18"/>
      <c r="AK9" s="18"/>
      <c r="AL9" s="18"/>
    </row>
    <row r="10" spans="1:34" s="19" customFormat="1" ht="18.75" customHeight="1" thickBot="1" thickTop="1">
      <c r="A10" s="140"/>
      <c r="B10" s="148"/>
      <c r="C10" s="153"/>
      <c r="D10" s="158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59"/>
      <c r="S10" s="160"/>
      <c r="T10" s="159"/>
      <c r="U10" s="160"/>
      <c r="V10" s="159"/>
      <c r="W10" s="160"/>
      <c r="X10" s="159"/>
      <c r="Y10" s="160"/>
      <c r="Z10" s="149"/>
      <c r="AA10" s="149"/>
      <c r="AB10" s="156"/>
      <c r="AC10" s="157"/>
      <c r="AD10" s="174"/>
      <c r="AE10" s="175"/>
      <c r="AF10" s="149"/>
      <c r="AG10" s="151"/>
      <c r="AH10" s="163"/>
    </row>
    <row r="11" spans="1:34" s="19" customFormat="1" ht="12.75" customHeight="1" thickBot="1" thickTop="1">
      <c r="A11" s="89" t="s">
        <v>27</v>
      </c>
      <c r="B11" s="89" t="s">
        <v>28</v>
      </c>
      <c r="C11" s="153"/>
      <c r="D11" s="158"/>
      <c r="E11" s="149"/>
      <c r="F11" s="87" t="s">
        <v>15</v>
      </c>
      <c r="G11" s="90" t="s">
        <v>16</v>
      </c>
      <c r="H11" s="87" t="s">
        <v>15</v>
      </c>
      <c r="I11" s="90" t="s">
        <v>16</v>
      </c>
      <c r="J11" s="87" t="s">
        <v>15</v>
      </c>
      <c r="K11" s="90" t="s">
        <v>16</v>
      </c>
      <c r="L11" s="87" t="s">
        <v>15</v>
      </c>
      <c r="M11" s="90" t="s">
        <v>16</v>
      </c>
      <c r="N11" s="87" t="s">
        <v>15</v>
      </c>
      <c r="O11" s="90" t="s">
        <v>16</v>
      </c>
      <c r="P11" s="87" t="s">
        <v>15</v>
      </c>
      <c r="Q11" s="90" t="s">
        <v>16</v>
      </c>
      <c r="R11" s="87" t="s">
        <v>15</v>
      </c>
      <c r="S11" s="90" t="s">
        <v>16</v>
      </c>
      <c r="T11" s="87" t="s">
        <v>15</v>
      </c>
      <c r="U11" s="90" t="s">
        <v>16</v>
      </c>
      <c r="V11" s="87" t="s">
        <v>15</v>
      </c>
      <c r="W11" s="90" t="s">
        <v>16</v>
      </c>
      <c r="X11" s="87" t="s">
        <v>15</v>
      </c>
      <c r="Y11" s="90" t="s">
        <v>16</v>
      </c>
      <c r="Z11" s="87" t="s">
        <v>15</v>
      </c>
      <c r="AA11" s="90" t="s">
        <v>16</v>
      </c>
      <c r="AB11" s="88" t="s">
        <v>22</v>
      </c>
      <c r="AC11" s="91" t="s">
        <v>16</v>
      </c>
      <c r="AD11" s="87" t="s">
        <v>22</v>
      </c>
      <c r="AE11" s="91" t="s">
        <v>16</v>
      </c>
      <c r="AF11" s="149"/>
      <c r="AG11" s="152"/>
      <c r="AH11" s="164"/>
    </row>
    <row r="12" spans="1:38" s="2" customFormat="1" ht="7.5" customHeight="1" thickBot="1" thickTop="1">
      <c r="A12" s="1"/>
      <c r="B12" s="1"/>
      <c r="C12" s="4"/>
      <c r="D12" s="1"/>
      <c r="E12" s="7"/>
      <c r="F12" s="7"/>
      <c r="G12" s="16"/>
      <c r="H12" s="7"/>
      <c r="I12" s="16"/>
      <c r="J12" s="7"/>
      <c r="K12" s="16"/>
      <c r="L12" s="7"/>
      <c r="M12" s="16"/>
      <c r="N12" s="7"/>
      <c r="O12" s="16"/>
      <c r="P12" s="7"/>
      <c r="Q12" s="16"/>
      <c r="R12" s="16"/>
      <c r="S12" s="16"/>
      <c r="T12" s="16"/>
      <c r="U12" s="16"/>
      <c r="V12" s="16"/>
      <c r="W12" s="16"/>
      <c r="X12" s="16"/>
      <c r="Y12" s="16"/>
      <c r="Z12" s="7"/>
      <c r="AA12" s="16"/>
      <c r="AB12" s="10"/>
      <c r="AC12" s="10"/>
      <c r="AD12" s="9"/>
      <c r="AE12" s="16"/>
      <c r="AF12" s="9"/>
      <c r="AG12" s="21"/>
      <c r="AH12" s="12"/>
      <c r="AI12" s="12"/>
      <c r="AJ12" s="12"/>
      <c r="AK12" s="12"/>
      <c r="AL12" s="12"/>
    </row>
    <row r="13" spans="1:34" ht="15" customHeight="1" thickTop="1">
      <c r="A13" s="142" t="s">
        <v>0</v>
      </c>
      <c r="B13" s="145" t="s">
        <v>33</v>
      </c>
      <c r="C13" s="33">
        <v>342</v>
      </c>
      <c r="D13" s="34" t="s">
        <v>5</v>
      </c>
      <c r="E13" s="35">
        <v>559</v>
      </c>
      <c r="F13" s="36">
        <v>46</v>
      </c>
      <c r="G13" s="37">
        <f aca="true" t="shared" si="0" ref="G13:G20">F13/AF13*100</f>
        <v>12.137203166226913</v>
      </c>
      <c r="H13" s="38">
        <v>137</v>
      </c>
      <c r="I13" s="37">
        <f aca="true" t="shared" si="1" ref="I13:I20">H13/AF13*100</f>
        <v>36.147757255936675</v>
      </c>
      <c r="J13" s="36">
        <v>7</v>
      </c>
      <c r="K13" s="37">
        <f aca="true" t="shared" si="2" ref="K13:K20">J13/AF13*100</f>
        <v>1.8469656992084433</v>
      </c>
      <c r="L13" s="36">
        <v>0</v>
      </c>
      <c r="M13" s="37">
        <f>L13/AF13*100</f>
        <v>0</v>
      </c>
      <c r="N13" s="36">
        <v>0</v>
      </c>
      <c r="O13" s="37">
        <f aca="true" t="shared" si="3" ref="O13:O20">N13/AF13*100</f>
        <v>0</v>
      </c>
      <c r="P13" s="36">
        <v>167</v>
      </c>
      <c r="Q13" s="37">
        <f aca="true" t="shared" si="4" ref="Q13:Q20">P13/AF13*100</f>
        <v>44.06332453825858</v>
      </c>
      <c r="R13" s="79">
        <v>0</v>
      </c>
      <c r="S13" s="37">
        <f aca="true" t="shared" si="5" ref="S13:S20">R13/AF13*100</f>
        <v>0</v>
      </c>
      <c r="T13" s="59">
        <v>2</v>
      </c>
      <c r="U13" s="37">
        <f aca="true" t="shared" si="6" ref="U13:U20">T13/AF13*100</f>
        <v>0.5277044854881267</v>
      </c>
      <c r="V13" s="59">
        <v>0</v>
      </c>
      <c r="W13" s="37">
        <f aca="true" t="shared" si="7" ref="W13:W20">V13/AF13*100</f>
        <v>0</v>
      </c>
      <c r="X13" s="59">
        <v>1</v>
      </c>
      <c r="Y13" s="37">
        <f>X13/AF13*100</f>
        <v>0.2638522427440633</v>
      </c>
      <c r="Z13" s="36">
        <v>0</v>
      </c>
      <c r="AA13" s="37">
        <f aca="true" t="shared" si="8" ref="AA13:AA20">Z13/AF13*100</f>
        <v>0</v>
      </c>
      <c r="AB13" s="39">
        <f aca="true" t="shared" si="9" ref="AB13:AB20">F13+H13+J13+L13+N13+P13+T13+V13+X13+Z13</f>
        <v>360</v>
      </c>
      <c r="AC13" s="37">
        <f aca="true" t="shared" si="10" ref="AC13:AC20">AB13/AF13*100</f>
        <v>94.9868073878628</v>
      </c>
      <c r="AD13" s="36">
        <v>19</v>
      </c>
      <c r="AE13" s="40">
        <f aca="true" t="shared" si="11" ref="AE13:AE20">AD13/AF13*100</f>
        <v>5.013192612137203</v>
      </c>
      <c r="AF13" s="39">
        <f aca="true" t="shared" si="12" ref="AF13:AF20">AB13+AD13</f>
        <v>379</v>
      </c>
      <c r="AG13" s="103">
        <f aca="true" t="shared" si="13" ref="AG13:AG20">AF13/E13*100</f>
        <v>67.79964221824687</v>
      </c>
      <c r="AH13" s="101">
        <f aca="true" t="shared" si="14" ref="AH13:AH20">AG13-100</f>
        <v>-32.20035778175313</v>
      </c>
    </row>
    <row r="14" spans="1:34" ht="15" customHeight="1">
      <c r="A14" s="143"/>
      <c r="B14" s="146"/>
      <c r="C14" s="5">
        <v>342</v>
      </c>
      <c r="D14" s="3" t="s">
        <v>6</v>
      </c>
      <c r="E14" s="6">
        <v>560</v>
      </c>
      <c r="F14" s="22">
        <v>27</v>
      </c>
      <c r="G14" s="23">
        <f t="shared" si="0"/>
        <v>6.75</v>
      </c>
      <c r="H14" s="24">
        <v>141</v>
      </c>
      <c r="I14" s="23">
        <f t="shared" si="1"/>
        <v>35.25</v>
      </c>
      <c r="J14" s="22">
        <v>20</v>
      </c>
      <c r="K14" s="23">
        <f t="shared" si="2"/>
        <v>5</v>
      </c>
      <c r="L14" s="22">
        <v>6</v>
      </c>
      <c r="M14" s="23">
        <f>L14/AF14*100</f>
        <v>1.5</v>
      </c>
      <c r="N14" s="22">
        <v>0</v>
      </c>
      <c r="O14" s="23">
        <f t="shared" si="3"/>
        <v>0</v>
      </c>
      <c r="P14" s="22">
        <v>193</v>
      </c>
      <c r="Q14" s="23">
        <f t="shared" si="4"/>
        <v>48.25</v>
      </c>
      <c r="R14" s="80">
        <v>0</v>
      </c>
      <c r="S14" s="23">
        <f t="shared" si="5"/>
        <v>0</v>
      </c>
      <c r="T14" s="55">
        <v>0</v>
      </c>
      <c r="U14" s="23">
        <f t="shared" si="6"/>
        <v>0</v>
      </c>
      <c r="V14" s="55">
        <v>0</v>
      </c>
      <c r="W14" s="23">
        <f t="shared" si="7"/>
        <v>0</v>
      </c>
      <c r="X14" s="55">
        <v>0</v>
      </c>
      <c r="Y14" s="23">
        <f>X14/AF14*100</f>
        <v>0</v>
      </c>
      <c r="Z14" s="22">
        <v>0</v>
      </c>
      <c r="AA14" s="23">
        <f t="shared" si="8"/>
        <v>0</v>
      </c>
      <c r="AB14" s="25">
        <f t="shared" si="9"/>
        <v>387</v>
      </c>
      <c r="AC14" s="23">
        <f t="shared" si="10"/>
        <v>96.75</v>
      </c>
      <c r="AD14" s="22">
        <v>13</v>
      </c>
      <c r="AE14" s="26">
        <f t="shared" si="11"/>
        <v>3.25</v>
      </c>
      <c r="AF14" s="25">
        <f t="shared" si="12"/>
        <v>400</v>
      </c>
      <c r="AG14" s="104">
        <f t="shared" si="13"/>
        <v>71.42857142857143</v>
      </c>
      <c r="AH14" s="105">
        <f t="shared" si="14"/>
        <v>-28.57142857142857</v>
      </c>
    </row>
    <row r="15" spans="1:34" ht="15" customHeight="1">
      <c r="A15" s="143"/>
      <c r="B15" s="146"/>
      <c r="C15" s="5">
        <v>343</v>
      </c>
      <c r="D15" s="3" t="s">
        <v>5</v>
      </c>
      <c r="E15" s="6">
        <v>688</v>
      </c>
      <c r="F15" s="22">
        <v>50</v>
      </c>
      <c r="G15" s="23">
        <f t="shared" si="0"/>
        <v>9.861932938856016</v>
      </c>
      <c r="H15" s="24">
        <v>218</v>
      </c>
      <c r="I15" s="23">
        <f t="shared" si="1"/>
        <v>42.998027613412226</v>
      </c>
      <c r="J15" s="22">
        <v>9</v>
      </c>
      <c r="K15" s="23">
        <f t="shared" si="2"/>
        <v>1.7751479289940828</v>
      </c>
      <c r="L15" s="22">
        <v>0</v>
      </c>
      <c r="M15" s="23">
        <f>L15/AF15*100</f>
        <v>0</v>
      </c>
      <c r="N15" s="22">
        <v>0</v>
      </c>
      <c r="O15" s="23">
        <f t="shared" si="3"/>
        <v>0</v>
      </c>
      <c r="P15" s="22">
        <v>205</v>
      </c>
      <c r="Q15" s="23">
        <f t="shared" si="4"/>
        <v>40.433925049309664</v>
      </c>
      <c r="R15" s="80">
        <v>0</v>
      </c>
      <c r="S15" s="23">
        <f t="shared" si="5"/>
        <v>0</v>
      </c>
      <c r="T15" s="55">
        <v>0</v>
      </c>
      <c r="U15" s="23">
        <f t="shared" si="6"/>
        <v>0</v>
      </c>
      <c r="V15" s="55">
        <v>0</v>
      </c>
      <c r="W15" s="23">
        <f t="shared" si="7"/>
        <v>0</v>
      </c>
      <c r="X15" s="55">
        <v>0</v>
      </c>
      <c r="Y15" s="23">
        <v>0</v>
      </c>
      <c r="Z15" s="22">
        <v>0</v>
      </c>
      <c r="AA15" s="23">
        <f t="shared" si="8"/>
        <v>0</v>
      </c>
      <c r="AB15" s="25">
        <f t="shared" si="9"/>
        <v>482</v>
      </c>
      <c r="AC15" s="23">
        <f t="shared" si="10"/>
        <v>95.06903353057199</v>
      </c>
      <c r="AD15" s="22">
        <v>25</v>
      </c>
      <c r="AE15" s="26">
        <f t="shared" si="11"/>
        <v>4.930966469428008</v>
      </c>
      <c r="AF15" s="25">
        <f t="shared" si="12"/>
        <v>507</v>
      </c>
      <c r="AG15" s="104">
        <f t="shared" si="13"/>
        <v>73.69186046511628</v>
      </c>
      <c r="AH15" s="105">
        <f t="shared" si="14"/>
        <v>-26.308139534883722</v>
      </c>
    </row>
    <row r="16" spans="1:34" ht="15" customHeight="1">
      <c r="A16" s="143"/>
      <c r="B16" s="146"/>
      <c r="C16" s="5">
        <v>347</v>
      </c>
      <c r="D16" s="3" t="s">
        <v>5</v>
      </c>
      <c r="E16" s="6">
        <v>443</v>
      </c>
      <c r="F16" s="22">
        <v>97</v>
      </c>
      <c r="G16" s="23">
        <f t="shared" si="0"/>
        <v>37.16475095785441</v>
      </c>
      <c r="H16" s="24">
        <v>125</v>
      </c>
      <c r="I16" s="23">
        <f t="shared" si="1"/>
        <v>47.89272030651341</v>
      </c>
      <c r="J16" s="22">
        <v>5</v>
      </c>
      <c r="K16" s="23">
        <f t="shared" si="2"/>
        <v>1.9157088122605364</v>
      </c>
      <c r="L16" s="22">
        <v>1</v>
      </c>
      <c r="M16" s="23">
        <f>L16/AF16*100</f>
        <v>0.38314176245210724</v>
      </c>
      <c r="N16" s="22">
        <v>0</v>
      </c>
      <c r="O16" s="23">
        <f t="shared" si="3"/>
        <v>0</v>
      </c>
      <c r="P16" s="22">
        <v>23</v>
      </c>
      <c r="Q16" s="23">
        <f t="shared" si="4"/>
        <v>8.812260536398467</v>
      </c>
      <c r="R16" s="80">
        <v>0</v>
      </c>
      <c r="S16" s="23">
        <f t="shared" si="5"/>
        <v>0</v>
      </c>
      <c r="T16" s="55">
        <v>2</v>
      </c>
      <c r="U16" s="23">
        <f t="shared" si="6"/>
        <v>0.7662835249042145</v>
      </c>
      <c r="V16" s="55">
        <v>0</v>
      </c>
      <c r="W16" s="23">
        <f t="shared" si="7"/>
        <v>0</v>
      </c>
      <c r="X16" s="55">
        <v>0</v>
      </c>
      <c r="Y16" s="23">
        <f>X16/AF16*100</f>
        <v>0</v>
      </c>
      <c r="Z16" s="22">
        <v>0</v>
      </c>
      <c r="AA16" s="23">
        <f t="shared" si="8"/>
        <v>0</v>
      </c>
      <c r="AB16" s="25">
        <f t="shared" si="9"/>
        <v>253</v>
      </c>
      <c r="AC16" s="23">
        <f t="shared" si="10"/>
        <v>96.93486590038314</v>
      </c>
      <c r="AD16" s="22">
        <v>8</v>
      </c>
      <c r="AE16" s="26">
        <f t="shared" si="11"/>
        <v>3.065134099616858</v>
      </c>
      <c r="AF16" s="25">
        <f t="shared" si="12"/>
        <v>261</v>
      </c>
      <c r="AG16" s="104">
        <f t="shared" si="13"/>
        <v>58.91647855530474</v>
      </c>
      <c r="AH16" s="105">
        <f t="shared" si="14"/>
        <v>-41.08352144469526</v>
      </c>
    </row>
    <row r="17" spans="1:34" ht="15" customHeight="1">
      <c r="A17" s="143"/>
      <c r="B17" s="146"/>
      <c r="C17" s="5">
        <v>347</v>
      </c>
      <c r="D17" s="3" t="s">
        <v>6</v>
      </c>
      <c r="E17" s="6">
        <v>444</v>
      </c>
      <c r="F17" s="22">
        <v>99</v>
      </c>
      <c r="G17" s="23">
        <f t="shared" si="0"/>
        <v>39.6</v>
      </c>
      <c r="H17" s="24">
        <v>110</v>
      </c>
      <c r="I17" s="23">
        <f t="shared" si="1"/>
        <v>44</v>
      </c>
      <c r="J17" s="22">
        <v>4</v>
      </c>
      <c r="K17" s="23">
        <f t="shared" si="2"/>
        <v>1.6</v>
      </c>
      <c r="L17" s="22">
        <v>1</v>
      </c>
      <c r="M17" s="23">
        <v>0</v>
      </c>
      <c r="N17" s="22">
        <v>0</v>
      </c>
      <c r="O17" s="23">
        <f t="shared" si="3"/>
        <v>0</v>
      </c>
      <c r="P17" s="22">
        <v>20</v>
      </c>
      <c r="Q17" s="23">
        <f t="shared" si="4"/>
        <v>8</v>
      </c>
      <c r="R17" s="80">
        <v>1</v>
      </c>
      <c r="S17" s="23">
        <f t="shared" si="5"/>
        <v>0.4</v>
      </c>
      <c r="T17" s="55">
        <v>4</v>
      </c>
      <c r="U17" s="23">
        <f t="shared" si="6"/>
        <v>1.6</v>
      </c>
      <c r="V17" s="55">
        <v>0</v>
      </c>
      <c r="W17" s="23">
        <f t="shared" si="7"/>
        <v>0</v>
      </c>
      <c r="X17" s="55">
        <v>1</v>
      </c>
      <c r="Y17" s="23">
        <f>X17/AF17*100</f>
        <v>0.4</v>
      </c>
      <c r="Z17" s="22">
        <v>0</v>
      </c>
      <c r="AA17" s="23">
        <f t="shared" si="8"/>
        <v>0</v>
      </c>
      <c r="AB17" s="25">
        <f t="shared" si="9"/>
        <v>239</v>
      </c>
      <c r="AC17" s="23">
        <f t="shared" si="10"/>
        <v>95.6</v>
      </c>
      <c r="AD17" s="22">
        <v>11</v>
      </c>
      <c r="AE17" s="26">
        <f t="shared" si="11"/>
        <v>4.3999999999999995</v>
      </c>
      <c r="AF17" s="25">
        <f t="shared" si="12"/>
        <v>250</v>
      </c>
      <c r="AG17" s="104">
        <f t="shared" si="13"/>
        <v>56.30630630630631</v>
      </c>
      <c r="AH17" s="105">
        <f t="shared" si="14"/>
        <v>-43.69369369369369</v>
      </c>
    </row>
    <row r="18" spans="1:34" ht="15" customHeight="1">
      <c r="A18" s="143"/>
      <c r="B18" s="146"/>
      <c r="C18" s="5">
        <v>348</v>
      </c>
      <c r="D18" s="3" t="s">
        <v>5</v>
      </c>
      <c r="E18" s="6">
        <v>553</v>
      </c>
      <c r="F18" s="22">
        <v>148</v>
      </c>
      <c r="G18" s="23">
        <f t="shared" si="0"/>
        <v>41.92634560906516</v>
      </c>
      <c r="H18" s="24">
        <v>163</v>
      </c>
      <c r="I18" s="23">
        <f t="shared" si="1"/>
        <v>46.1756373937677</v>
      </c>
      <c r="J18" s="22">
        <v>3</v>
      </c>
      <c r="K18" s="23">
        <f t="shared" si="2"/>
        <v>0.84985835694051</v>
      </c>
      <c r="L18" s="22">
        <v>3</v>
      </c>
      <c r="M18" s="23">
        <f>L18/AF18*100</f>
        <v>0.84985835694051</v>
      </c>
      <c r="N18" s="22">
        <v>1</v>
      </c>
      <c r="O18" s="23">
        <f t="shared" si="3"/>
        <v>0.28328611898017</v>
      </c>
      <c r="P18" s="22">
        <v>6</v>
      </c>
      <c r="Q18" s="23">
        <f t="shared" si="4"/>
        <v>1.69971671388102</v>
      </c>
      <c r="R18" s="80">
        <v>0</v>
      </c>
      <c r="S18" s="23">
        <f t="shared" si="5"/>
        <v>0</v>
      </c>
      <c r="T18" s="55">
        <v>0</v>
      </c>
      <c r="U18" s="23">
        <f t="shared" si="6"/>
        <v>0</v>
      </c>
      <c r="V18" s="55">
        <v>0</v>
      </c>
      <c r="W18" s="23">
        <f t="shared" si="7"/>
        <v>0</v>
      </c>
      <c r="X18" s="55">
        <v>0</v>
      </c>
      <c r="Y18" s="23">
        <f>X18/AF18*100</f>
        <v>0</v>
      </c>
      <c r="Z18" s="22">
        <v>0</v>
      </c>
      <c r="AA18" s="23">
        <f t="shared" si="8"/>
        <v>0</v>
      </c>
      <c r="AB18" s="25">
        <f t="shared" si="9"/>
        <v>324</v>
      </c>
      <c r="AC18" s="23">
        <f t="shared" si="10"/>
        <v>91.78470254957507</v>
      </c>
      <c r="AD18" s="22">
        <v>29</v>
      </c>
      <c r="AE18" s="26">
        <f t="shared" si="11"/>
        <v>8.21529745042493</v>
      </c>
      <c r="AF18" s="25">
        <f t="shared" si="12"/>
        <v>353</v>
      </c>
      <c r="AG18" s="104">
        <f t="shared" si="13"/>
        <v>63.83363471971067</v>
      </c>
      <c r="AH18" s="105">
        <f t="shared" si="14"/>
        <v>-36.16636528028933</v>
      </c>
    </row>
    <row r="19" spans="1:34" ht="15" customHeight="1">
      <c r="A19" s="143"/>
      <c r="B19" s="146"/>
      <c r="C19" s="5">
        <v>352</v>
      </c>
      <c r="D19" s="3" t="s">
        <v>5</v>
      </c>
      <c r="E19" s="6">
        <v>408</v>
      </c>
      <c r="F19" s="22">
        <v>141</v>
      </c>
      <c r="G19" s="23">
        <f t="shared" si="0"/>
        <v>57.786885245901644</v>
      </c>
      <c r="H19" s="24">
        <v>91</v>
      </c>
      <c r="I19" s="23">
        <f t="shared" si="1"/>
        <v>37.295081967213115</v>
      </c>
      <c r="J19" s="22">
        <v>4</v>
      </c>
      <c r="K19" s="23">
        <f t="shared" si="2"/>
        <v>1.639344262295082</v>
      </c>
      <c r="L19" s="22">
        <v>0</v>
      </c>
      <c r="M19" s="23">
        <f>L19/AF19*100</f>
        <v>0</v>
      </c>
      <c r="N19" s="22">
        <v>0</v>
      </c>
      <c r="O19" s="23">
        <f t="shared" si="3"/>
        <v>0</v>
      </c>
      <c r="P19" s="22">
        <v>3</v>
      </c>
      <c r="Q19" s="23">
        <f t="shared" si="4"/>
        <v>1.2295081967213115</v>
      </c>
      <c r="R19" s="80">
        <v>0</v>
      </c>
      <c r="S19" s="23">
        <f t="shared" si="5"/>
        <v>0</v>
      </c>
      <c r="T19" s="55">
        <v>0</v>
      </c>
      <c r="U19" s="23">
        <f t="shared" si="6"/>
        <v>0</v>
      </c>
      <c r="V19" s="55">
        <v>0</v>
      </c>
      <c r="W19" s="23">
        <f t="shared" si="7"/>
        <v>0</v>
      </c>
      <c r="X19" s="55">
        <v>0</v>
      </c>
      <c r="Y19" s="23">
        <f>X19/AF19*100</f>
        <v>0</v>
      </c>
      <c r="Z19" s="22">
        <v>0</v>
      </c>
      <c r="AA19" s="23">
        <f t="shared" si="8"/>
        <v>0</v>
      </c>
      <c r="AB19" s="25">
        <f t="shared" si="9"/>
        <v>239</v>
      </c>
      <c r="AC19" s="23">
        <f t="shared" si="10"/>
        <v>97.95081967213115</v>
      </c>
      <c r="AD19" s="22">
        <v>5</v>
      </c>
      <c r="AE19" s="26">
        <f t="shared" si="11"/>
        <v>2.0491803278688523</v>
      </c>
      <c r="AF19" s="25">
        <f t="shared" si="12"/>
        <v>244</v>
      </c>
      <c r="AG19" s="104">
        <f t="shared" si="13"/>
        <v>59.80392156862745</v>
      </c>
      <c r="AH19" s="105">
        <f t="shared" si="14"/>
        <v>-40.19607843137255</v>
      </c>
    </row>
    <row r="20" spans="1:34" ht="15" customHeight="1" thickBot="1">
      <c r="A20" s="144"/>
      <c r="B20" s="147"/>
      <c r="C20" s="41">
        <v>354</v>
      </c>
      <c r="D20" s="42" t="s">
        <v>5</v>
      </c>
      <c r="E20" s="43">
        <v>449</v>
      </c>
      <c r="F20" s="44">
        <v>175</v>
      </c>
      <c r="G20" s="45">
        <f t="shared" si="0"/>
        <v>50.43227665706051</v>
      </c>
      <c r="H20" s="46">
        <v>127</v>
      </c>
      <c r="I20" s="45">
        <f t="shared" si="1"/>
        <v>36.59942363112392</v>
      </c>
      <c r="J20" s="44">
        <v>9</v>
      </c>
      <c r="K20" s="45">
        <f t="shared" si="2"/>
        <v>2.5936599423631126</v>
      </c>
      <c r="L20" s="44">
        <v>0</v>
      </c>
      <c r="M20" s="45">
        <f>L20/AF20*100</f>
        <v>0</v>
      </c>
      <c r="N20" s="44">
        <v>0</v>
      </c>
      <c r="O20" s="45">
        <f t="shared" si="3"/>
        <v>0</v>
      </c>
      <c r="P20" s="44">
        <v>24</v>
      </c>
      <c r="Q20" s="45">
        <f t="shared" si="4"/>
        <v>6.9164265129683</v>
      </c>
      <c r="R20" s="81">
        <v>0</v>
      </c>
      <c r="S20" s="45">
        <f t="shared" si="5"/>
        <v>0</v>
      </c>
      <c r="T20" s="60">
        <v>0</v>
      </c>
      <c r="U20" s="45">
        <f t="shared" si="6"/>
        <v>0</v>
      </c>
      <c r="V20" s="60">
        <v>0</v>
      </c>
      <c r="W20" s="45">
        <f t="shared" si="7"/>
        <v>0</v>
      </c>
      <c r="X20" s="60">
        <v>0</v>
      </c>
      <c r="Y20" s="45">
        <f>X20/AF20*100</f>
        <v>0</v>
      </c>
      <c r="Z20" s="44">
        <v>0</v>
      </c>
      <c r="AA20" s="45">
        <f t="shared" si="8"/>
        <v>0</v>
      </c>
      <c r="AB20" s="47">
        <f t="shared" si="9"/>
        <v>335</v>
      </c>
      <c r="AC20" s="45">
        <f t="shared" si="10"/>
        <v>96.54178674351584</v>
      </c>
      <c r="AD20" s="44">
        <v>12</v>
      </c>
      <c r="AE20" s="48">
        <f t="shared" si="11"/>
        <v>3.45821325648415</v>
      </c>
      <c r="AF20" s="47">
        <f t="shared" si="12"/>
        <v>347</v>
      </c>
      <c r="AG20" s="106">
        <f t="shared" si="13"/>
        <v>77.28285077951003</v>
      </c>
      <c r="AH20" s="107">
        <f t="shared" si="14"/>
        <v>-22.717149220489972</v>
      </c>
    </row>
    <row r="21" spans="1:33" ht="6.75" customHeight="1" thickBot="1" thickTop="1">
      <c r="A21" s="111"/>
      <c r="B21" s="111"/>
      <c r="C21" s="62"/>
      <c r="D21" s="61"/>
      <c r="E21" s="63"/>
      <c r="F21" s="112"/>
      <c r="G21" s="113"/>
      <c r="H21" s="114"/>
      <c r="I21" s="113"/>
      <c r="J21" s="112"/>
      <c r="K21" s="113"/>
      <c r="L21" s="112"/>
      <c r="M21" s="113"/>
      <c r="N21" s="112"/>
      <c r="O21" s="113"/>
      <c r="P21" s="112"/>
      <c r="Q21" s="113"/>
      <c r="R21" s="113"/>
      <c r="S21" s="113"/>
      <c r="T21" s="113"/>
      <c r="U21" s="113"/>
      <c r="V21" s="113"/>
      <c r="W21" s="113"/>
      <c r="X21" s="113"/>
      <c r="Y21" s="113"/>
      <c r="Z21" s="112"/>
      <c r="AA21" s="113"/>
      <c r="AB21" s="115"/>
      <c r="AC21" s="113"/>
      <c r="AD21" s="112"/>
      <c r="AE21" s="116"/>
      <c r="AF21" s="115"/>
      <c r="AG21" s="117"/>
    </row>
    <row r="22" spans="1:38" s="30" customFormat="1" ht="14.25" thickBot="1" thickTop="1">
      <c r="A22" s="141" t="s">
        <v>14</v>
      </c>
      <c r="B22" s="141"/>
      <c r="C22" s="141"/>
      <c r="D22" s="92">
        <f>COUNTA(D13:D20)</f>
        <v>8</v>
      </c>
      <c r="E22" s="92">
        <f>SUM(E13:E21)</f>
        <v>4104</v>
      </c>
      <c r="F22" s="92">
        <f>SUM(F13:F21)</f>
        <v>783</v>
      </c>
      <c r="G22" s="93">
        <f>F22/AF22*100</f>
        <v>28.566216709230208</v>
      </c>
      <c r="H22" s="92">
        <f>SUM(H13:H21)</f>
        <v>1112</v>
      </c>
      <c r="I22" s="93">
        <f>H22/AF22*100</f>
        <v>40.569135352061295</v>
      </c>
      <c r="J22" s="92">
        <f>SUM(J13:J21)</f>
        <v>61</v>
      </c>
      <c r="K22" s="93">
        <f>J22/AF22*100</f>
        <v>2.225465158701204</v>
      </c>
      <c r="L22" s="92">
        <f>SUM(L13:L21)</f>
        <v>11</v>
      </c>
      <c r="M22" s="93">
        <f>L22/AF22*100</f>
        <v>0.40131338927398763</v>
      </c>
      <c r="N22" s="92">
        <f>SUM(N13:N21)</f>
        <v>1</v>
      </c>
      <c r="O22" s="93">
        <f>N22/AF22*100</f>
        <v>0.036483035388544326</v>
      </c>
      <c r="P22" s="92">
        <f>SUM(P13:P21)</f>
        <v>641</v>
      </c>
      <c r="Q22" s="93">
        <f>P22/AF22*100</f>
        <v>23.38562568405691</v>
      </c>
      <c r="R22" s="92">
        <f>SUM(R13:R21)</f>
        <v>1</v>
      </c>
      <c r="S22" s="93">
        <f>R22/AF22*100</f>
        <v>0.036483035388544326</v>
      </c>
      <c r="T22" s="92">
        <f>SUM(T13:T21)</f>
        <v>8</v>
      </c>
      <c r="U22" s="93">
        <f>T22/AF22*100</f>
        <v>0.2918642831083546</v>
      </c>
      <c r="V22" s="92">
        <f>SUM(V13:V21)</f>
        <v>0</v>
      </c>
      <c r="W22" s="93">
        <f>V22/AF22*100</f>
        <v>0</v>
      </c>
      <c r="X22" s="92">
        <f>SUM(X13:X21)</f>
        <v>2</v>
      </c>
      <c r="Y22" s="93">
        <f>X22/AF22*100</f>
        <v>0.07296607077708865</v>
      </c>
      <c r="Z22" s="92">
        <f>SUM(Z13:Z21)</f>
        <v>0</v>
      </c>
      <c r="AA22" s="93">
        <f>Z22/AF22*100</f>
        <v>0</v>
      </c>
      <c r="AB22" s="92">
        <f>SUM(AB13:AB21)</f>
        <v>2619</v>
      </c>
      <c r="AC22" s="93">
        <f>AB22/AF22*100</f>
        <v>95.54906968259759</v>
      </c>
      <c r="AD22" s="92">
        <f>SUM(AD13:AD21)</f>
        <v>122</v>
      </c>
      <c r="AE22" s="94">
        <f>AD22/AF22*100</f>
        <v>4.450930317402408</v>
      </c>
      <c r="AF22" s="95">
        <f>AB22+AD22</f>
        <v>2741</v>
      </c>
      <c r="AG22" s="96">
        <f>AF22/E22*100</f>
        <v>66.78849902534112</v>
      </c>
      <c r="AH22" s="102">
        <f>AG22-100</f>
        <v>-33.211500974658875</v>
      </c>
      <c r="AI22" s="31"/>
      <c r="AJ22" s="31"/>
      <c r="AK22" s="31"/>
      <c r="AL22" s="31"/>
    </row>
    <row r="23" ht="13.5" thickTop="1"/>
    <row r="24" spans="1:33" ht="13.5" thickBot="1">
      <c r="A24" s="61"/>
      <c r="B24" s="61"/>
      <c r="C24" s="62"/>
      <c r="D24" s="61"/>
      <c r="E24" s="63"/>
      <c r="F24" s="63"/>
      <c r="G24" s="64"/>
      <c r="H24" s="63"/>
      <c r="I24" s="64"/>
      <c r="J24" s="63"/>
      <c r="K24" s="64"/>
      <c r="L24" s="63"/>
      <c r="M24" s="64"/>
      <c r="N24" s="63"/>
      <c r="O24" s="64"/>
      <c r="P24" s="63"/>
      <c r="Q24" s="64"/>
      <c r="R24" s="64"/>
      <c r="S24" s="64"/>
      <c r="T24" s="64"/>
      <c r="U24" s="64"/>
      <c r="V24" s="64"/>
      <c r="W24" s="64"/>
      <c r="X24" s="64"/>
      <c r="Y24" s="64"/>
      <c r="Z24" s="63"/>
      <c r="AA24" s="64"/>
      <c r="AB24" s="82"/>
      <c r="AC24" s="82"/>
      <c r="AD24" s="65"/>
      <c r="AE24" s="64"/>
      <c r="AF24" s="65"/>
      <c r="AG24" s="66"/>
    </row>
    <row r="25" spans="1:34" ht="15" customHeight="1" thickBot="1" thickTop="1">
      <c r="A25" s="123" t="s">
        <v>0</v>
      </c>
      <c r="B25" s="124" t="s">
        <v>35</v>
      </c>
      <c r="C25" s="68">
        <v>329</v>
      </c>
      <c r="D25" s="69" t="s">
        <v>5</v>
      </c>
      <c r="E25" s="70">
        <v>706</v>
      </c>
      <c r="F25" s="71">
        <v>155</v>
      </c>
      <c r="G25" s="72">
        <f>F25/AF25*100</f>
        <v>30.511811023622048</v>
      </c>
      <c r="H25" s="73">
        <v>268</v>
      </c>
      <c r="I25" s="72">
        <f>H25/AF25*100</f>
        <v>52.75590551181102</v>
      </c>
      <c r="J25" s="71">
        <v>6</v>
      </c>
      <c r="K25" s="72">
        <f>J25/AF25*100</f>
        <v>1.1811023622047243</v>
      </c>
      <c r="L25" s="71">
        <v>0</v>
      </c>
      <c r="M25" s="72">
        <f>L25/AF25*100</f>
        <v>0</v>
      </c>
      <c r="N25" s="71">
        <v>0</v>
      </c>
      <c r="O25" s="72">
        <f>N25/AF25*100</f>
        <v>0</v>
      </c>
      <c r="P25" s="71">
        <v>7</v>
      </c>
      <c r="Q25" s="72">
        <f>P25/AF25*100</f>
        <v>1.3779527559055118</v>
      </c>
      <c r="R25" s="129">
        <v>0</v>
      </c>
      <c r="S25" s="72">
        <f>R25/AF25*100</f>
        <v>0</v>
      </c>
      <c r="T25" s="74">
        <v>22</v>
      </c>
      <c r="U25" s="72">
        <f>T25/AF25*100</f>
        <v>4.330708661417323</v>
      </c>
      <c r="V25" s="74">
        <v>0</v>
      </c>
      <c r="W25" s="72">
        <f>V25/AF25*100</f>
        <v>0</v>
      </c>
      <c r="X25" s="74">
        <v>0</v>
      </c>
      <c r="Y25" s="72">
        <f>X25/AF25*100</f>
        <v>0</v>
      </c>
      <c r="Z25" s="71">
        <v>0</v>
      </c>
      <c r="AA25" s="72">
        <f>Z25/AF25*100</f>
        <v>0</v>
      </c>
      <c r="AB25" s="75">
        <f>F25+H25+J25+L25+N25+P25+T25+V25+X25+Z25</f>
        <v>458</v>
      </c>
      <c r="AC25" s="72">
        <f>AB25/AF25*100</f>
        <v>90.15748031496062</v>
      </c>
      <c r="AD25" s="71">
        <v>50</v>
      </c>
      <c r="AE25" s="76">
        <f>AD25/AF25*100</f>
        <v>9.84251968503937</v>
      </c>
      <c r="AF25" s="75">
        <f>AB25+AD25</f>
        <v>508</v>
      </c>
      <c r="AG25" s="130">
        <f>AF25/E25*100</f>
        <v>71.95467422096317</v>
      </c>
      <c r="AH25" s="131">
        <f>AG25-100</f>
        <v>-28.04532577903683</v>
      </c>
    </row>
    <row r="26" spans="1:33" ht="6.75" customHeight="1" thickBot="1" thickTop="1">
      <c r="A26" s="111"/>
      <c r="B26" s="111"/>
      <c r="C26" s="62"/>
      <c r="D26" s="61"/>
      <c r="E26" s="63"/>
      <c r="F26" s="112"/>
      <c r="G26" s="113"/>
      <c r="H26" s="114"/>
      <c r="I26" s="113"/>
      <c r="J26" s="112"/>
      <c r="K26" s="113"/>
      <c r="L26" s="112"/>
      <c r="M26" s="113"/>
      <c r="N26" s="112"/>
      <c r="O26" s="113"/>
      <c r="P26" s="112"/>
      <c r="Q26" s="113"/>
      <c r="R26" s="113"/>
      <c r="S26" s="113"/>
      <c r="T26" s="113"/>
      <c r="U26" s="113"/>
      <c r="V26" s="113"/>
      <c r="W26" s="113"/>
      <c r="X26" s="113"/>
      <c r="Y26" s="113"/>
      <c r="Z26" s="112"/>
      <c r="AA26" s="113"/>
      <c r="AB26" s="115"/>
      <c r="AC26" s="113"/>
      <c r="AD26" s="112"/>
      <c r="AE26" s="116"/>
      <c r="AF26" s="115"/>
      <c r="AG26" s="117"/>
    </row>
    <row r="27" spans="1:38" s="30" customFormat="1" ht="14.25" thickBot="1" thickTop="1">
      <c r="A27" s="141" t="s">
        <v>14</v>
      </c>
      <c r="B27" s="141"/>
      <c r="C27" s="141"/>
      <c r="D27" s="92">
        <f>COUNTA(D25)</f>
        <v>1</v>
      </c>
      <c r="E27" s="92">
        <f>SUM(E25:E26)</f>
        <v>706</v>
      </c>
      <c r="F27" s="92">
        <f>SUM(F25:F26)</f>
        <v>155</v>
      </c>
      <c r="G27" s="93">
        <f>F27/AF27*100</f>
        <v>30.511811023622048</v>
      </c>
      <c r="H27" s="92">
        <f>SUM(H25:H26)</f>
        <v>268</v>
      </c>
      <c r="I27" s="93">
        <f>H27/AF27*100</f>
        <v>52.75590551181102</v>
      </c>
      <c r="J27" s="92">
        <f>SUM(J25:J26)</f>
        <v>6</v>
      </c>
      <c r="K27" s="93">
        <f>J27/AF27*100</f>
        <v>1.1811023622047243</v>
      </c>
      <c r="L27" s="92">
        <f>SUM(L25:L26)</f>
        <v>0</v>
      </c>
      <c r="M27" s="93">
        <f>L27/AF27*100</f>
        <v>0</v>
      </c>
      <c r="N27" s="92">
        <f>SUM(N25:N26)</f>
        <v>0</v>
      </c>
      <c r="O27" s="93">
        <f>N27/AF27*100</f>
        <v>0</v>
      </c>
      <c r="P27" s="92">
        <f>SUM(P25:P26)</f>
        <v>7</v>
      </c>
      <c r="Q27" s="93">
        <f>P27/AF27*100</f>
        <v>1.3779527559055118</v>
      </c>
      <c r="R27" s="92">
        <f>SUM(R18:R26)</f>
        <v>1</v>
      </c>
      <c r="S27" s="93">
        <f>R27/AF27*100</f>
        <v>0.19685039370078738</v>
      </c>
      <c r="T27" s="92">
        <f>SUM(T25:T26)</f>
        <v>22</v>
      </c>
      <c r="U27" s="93">
        <f>T27/AF27*100</f>
        <v>4.330708661417323</v>
      </c>
      <c r="V27" s="92">
        <f>SUM(V25:V26)</f>
        <v>0</v>
      </c>
      <c r="W27" s="93">
        <f>V27/AF27*100</f>
        <v>0</v>
      </c>
      <c r="X27" s="92">
        <f>SUM(X25:X26)</f>
        <v>0</v>
      </c>
      <c r="Y27" s="93">
        <f>X27/AF27*100</f>
        <v>0</v>
      </c>
      <c r="Z27" s="92">
        <f>SUM(Z25:Z26)</f>
        <v>0</v>
      </c>
      <c r="AA27" s="93">
        <f>Z27/AF27*100</f>
        <v>0</v>
      </c>
      <c r="AB27" s="92">
        <f>SUM(AB25:AB26)</f>
        <v>458</v>
      </c>
      <c r="AC27" s="93">
        <f>AB27/AF27*100</f>
        <v>90.15748031496062</v>
      </c>
      <c r="AD27" s="92">
        <f>SUM(AD25:AD26)</f>
        <v>50</v>
      </c>
      <c r="AE27" s="94">
        <f>AD27/AF27*100</f>
        <v>9.84251968503937</v>
      </c>
      <c r="AF27" s="95">
        <f>AB27+AD27</f>
        <v>508</v>
      </c>
      <c r="AG27" s="96">
        <f>AF27/E27*100</f>
        <v>71.95467422096317</v>
      </c>
      <c r="AH27" s="102">
        <f>AG27-100</f>
        <v>-28.04532577903683</v>
      </c>
      <c r="AI27" s="31"/>
      <c r="AJ27" s="31"/>
      <c r="AK27" s="31"/>
      <c r="AL27" s="31"/>
    </row>
    <row r="28" ht="13.5" thickTop="1"/>
    <row r="29" spans="1:33" ht="13.5" thickBot="1">
      <c r="A29" s="61"/>
      <c r="B29" s="61"/>
      <c r="C29" s="62"/>
      <c r="D29" s="61"/>
      <c r="E29" s="63"/>
      <c r="F29" s="63"/>
      <c r="G29" s="64"/>
      <c r="H29" s="63"/>
      <c r="I29" s="64"/>
      <c r="J29" s="63"/>
      <c r="K29" s="64"/>
      <c r="L29" s="63"/>
      <c r="M29" s="64"/>
      <c r="N29" s="63"/>
      <c r="O29" s="64"/>
      <c r="P29" s="63"/>
      <c r="Q29" s="64"/>
      <c r="R29" s="64"/>
      <c r="S29" s="64"/>
      <c r="T29" s="64"/>
      <c r="U29" s="64"/>
      <c r="V29" s="64"/>
      <c r="W29" s="64"/>
      <c r="X29" s="64"/>
      <c r="Y29" s="64"/>
      <c r="Z29" s="63"/>
      <c r="AA29" s="64"/>
      <c r="AB29" s="82"/>
      <c r="AC29" s="82"/>
      <c r="AD29" s="65"/>
      <c r="AE29" s="64"/>
      <c r="AF29" s="65"/>
      <c r="AG29" s="66"/>
    </row>
    <row r="30" spans="1:34" ht="15" customHeight="1" thickTop="1">
      <c r="A30" s="177" t="s">
        <v>0</v>
      </c>
      <c r="B30" s="179" t="s">
        <v>34</v>
      </c>
      <c r="C30" s="33">
        <v>320</v>
      </c>
      <c r="D30" s="34" t="s">
        <v>5</v>
      </c>
      <c r="E30" s="35">
        <v>532</v>
      </c>
      <c r="F30" s="36">
        <v>62</v>
      </c>
      <c r="G30" s="37">
        <f aca="true" t="shared" si="15" ref="G30:G48">F30/AF30*100</f>
        <v>17.22222222222222</v>
      </c>
      <c r="H30" s="38">
        <v>177</v>
      </c>
      <c r="I30" s="37">
        <f aca="true" t="shared" si="16" ref="I30:I48">H30/AF30*100</f>
        <v>49.166666666666664</v>
      </c>
      <c r="J30" s="36">
        <v>3</v>
      </c>
      <c r="K30" s="37">
        <f aca="true" t="shared" si="17" ref="K30:K48">J30/AF30*100</f>
        <v>0.8333333333333334</v>
      </c>
      <c r="L30" s="36">
        <v>3</v>
      </c>
      <c r="M30" s="37">
        <f aca="true" t="shared" si="18" ref="M30:M48">L30/AF30*100</f>
        <v>0.8333333333333334</v>
      </c>
      <c r="N30" s="36">
        <v>0</v>
      </c>
      <c r="O30" s="37">
        <f aca="true" t="shared" si="19" ref="O30:O48">N30/AF30*100</f>
        <v>0</v>
      </c>
      <c r="P30" s="36">
        <v>97</v>
      </c>
      <c r="Q30" s="37">
        <f aca="true" t="shared" si="20" ref="Q30:Q48">P30/AF30*100</f>
        <v>26.944444444444443</v>
      </c>
      <c r="R30" s="79">
        <v>0</v>
      </c>
      <c r="S30" s="37">
        <f aca="true" t="shared" si="21" ref="S30:S48">R30/AF30*100</f>
        <v>0</v>
      </c>
      <c r="T30" s="59">
        <v>0</v>
      </c>
      <c r="U30" s="37">
        <f aca="true" t="shared" si="22" ref="U30:U48">T30/AF30*100</f>
        <v>0</v>
      </c>
      <c r="V30" s="59">
        <v>0</v>
      </c>
      <c r="W30" s="37">
        <f aca="true" t="shared" si="23" ref="W30:W48">V30/AF30*100</f>
        <v>0</v>
      </c>
      <c r="X30" s="59">
        <v>0</v>
      </c>
      <c r="Y30" s="37">
        <f aca="true" t="shared" si="24" ref="Y30:Y48">X30/AF30*100</f>
        <v>0</v>
      </c>
      <c r="Z30" s="36">
        <v>0</v>
      </c>
      <c r="AA30" s="37">
        <f aca="true" t="shared" si="25" ref="AA30:AA48">Z30/AF30*100</f>
        <v>0</v>
      </c>
      <c r="AB30" s="39">
        <f aca="true" t="shared" si="26" ref="AB30:AB48">F30+H30+J30+L30+N30+P30+T30+V30+X30+Z30</f>
        <v>342</v>
      </c>
      <c r="AC30" s="37">
        <f aca="true" t="shared" si="27" ref="AC30:AC48">AB30/AF30*100</f>
        <v>95</v>
      </c>
      <c r="AD30" s="36">
        <v>18</v>
      </c>
      <c r="AE30" s="40">
        <f aca="true" t="shared" si="28" ref="AE30:AE48">AD30/AF30*100</f>
        <v>5</v>
      </c>
      <c r="AF30" s="39">
        <f>AB30+AD30</f>
        <v>360</v>
      </c>
      <c r="AG30" s="39">
        <f>AC30+AE30</f>
        <v>100</v>
      </c>
      <c r="AH30" s="101">
        <f aca="true" t="shared" si="29" ref="AH30:AH48">AG30-100</f>
        <v>0</v>
      </c>
    </row>
    <row r="31" spans="1:34" ht="15" customHeight="1">
      <c r="A31" s="178"/>
      <c r="B31" s="180"/>
      <c r="C31" s="5">
        <v>320</v>
      </c>
      <c r="D31" s="3" t="s">
        <v>6</v>
      </c>
      <c r="E31" s="6">
        <v>532</v>
      </c>
      <c r="F31" s="22">
        <v>53</v>
      </c>
      <c r="G31" s="23">
        <f t="shared" si="15"/>
        <v>15.0997150997151</v>
      </c>
      <c r="H31" s="24">
        <v>158</v>
      </c>
      <c r="I31" s="23">
        <f t="shared" si="16"/>
        <v>45.01424501424501</v>
      </c>
      <c r="J31" s="22">
        <v>2</v>
      </c>
      <c r="K31" s="23">
        <f t="shared" si="17"/>
        <v>0.5698005698005698</v>
      </c>
      <c r="L31" s="22">
        <v>4</v>
      </c>
      <c r="M31" s="23">
        <f t="shared" si="18"/>
        <v>1.1396011396011396</v>
      </c>
      <c r="N31" s="22">
        <v>0</v>
      </c>
      <c r="O31" s="23">
        <f t="shared" si="19"/>
        <v>0</v>
      </c>
      <c r="P31" s="22">
        <v>120</v>
      </c>
      <c r="Q31" s="23">
        <f t="shared" si="20"/>
        <v>34.18803418803419</v>
      </c>
      <c r="R31" s="80">
        <v>0</v>
      </c>
      <c r="S31" s="23">
        <f t="shared" si="21"/>
        <v>0</v>
      </c>
      <c r="T31" s="55">
        <v>1</v>
      </c>
      <c r="U31" s="23">
        <f t="shared" si="22"/>
        <v>0.2849002849002849</v>
      </c>
      <c r="V31" s="55">
        <v>0</v>
      </c>
      <c r="W31" s="23">
        <f t="shared" si="23"/>
        <v>0</v>
      </c>
      <c r="X31" s="55">
        <v>0</v>
      </c>
      <c r="Y31" s="23">
        <f t="shared" si="24"/>
        <v>0</v>
      </c>
      <c r="Z31" s="22">
        <v>0</v>
      </c>
      <c r="AA31" s="23">
        <f t="shared" si="25"/>
        <v>0</v>
      </c>
      <c r="AB31" s="25">
        <f t="shared" si="26"/>
        <v>338</v>
      </c>
      <c r="AC31" s="23">
        <f t="shared" si="27"/>
        <v>96.29629629629629</v>
      </c>
      <c r="AD31" s="22">
        <v>13</v>
      </c>
      <c r="AE31" s="26">
        <f t="shared" si="28"/>
        <v>3.7037037037037033</v>
      </c>
      <c r="AF31" s="25">
        <f aca="true" t="shared" si="30" ref="AF31:AF48">AB31+AD31</f>
        <v>351</v>
      </c>
      <c r="AG31" s="104">
        <f aca="true" t="shared" si="31" ref="AG31:AG48">AF31/E31*100</f>
        <v>65.97744360902256</v>
      </c>
      <c r="AH31" s="105">
        <f t="shared" si="29"/>
        <v>-34.02255639097744</v>
      </c>
    </row>
    <row r="32" spans="1:34" ht="15" customHeight="1">
      <c r="A32" s="178"/>
      <c r="B32" s="180"/>
      <c r="C32" s="5">
        <v>321</v>
      </c>
      <c r="D32" s="3" t="s">
        <v>5</v>
      </c>
      <c r="E32" s="6">
        <v>708</v>
      </c>
      <c r="F32" s="22">
        <v>43</v>
      </c>
      <c r="G32" s="23">
        <f t="shared" si="15"/>
        <v>8.6</v>
      </c>
      <c r="H32" s="24">
        <v>323</v>
      </c>
      <c r="I32" s="23">
        <f t="shared" si="16"/>
        <v>64.60000000000001</v>
      </c>
      <c r="J32" s="22">
        <v>1</v>
      </c>
      <c r="K32" s="23">
        <f t="shared" si="17"/>
        <v>0.2</v>
      </c>
      <c r="L32" s="22">
        <v>4</v>
      </c>
      <c r="M32" s="23">
        <f t="shared" si="18"/>
        <v>0.8</v>
      </c>
      <c r="N32" s="22">
        <v>0</v>
      </c>
      <c r="O32" s="23">
        <f t="shared" si="19"/>
        <v>0</v>
      </c>
      <c r="P32" s="22">
        <v>88</v>
      </c>
      <c r="Q32" s="23">
        <f t="shared" si="20"/>
        <v>17.599999999999998</v>
      </c>
      <c r="R32" s="80">
        <v>0</v>
      </c>
      <c r="S32" s="23">
        <f t="shared" si="21"/>
        <v>0</v>
      </c>
      <c r="T32" s="55">
        <v>0</v>
      </c>
      <c r="U32" s="23">
        <f t="shared" si="22"/>
        <v>0</v>
      </c>
      <c r="V32" s="55">
        <v>0</v>
      </c>
      <c r="W32" s="23">
        <f t="shared" si="23"/>
        <v>0</v>
      </c>
      <c r="X32" s="55">
        <v>0</v>
      </c>
      <c r="Y32" s="23">
        <f t="shared" si="24"/>
        <v>0</v>
      </c>
      <c r="Z32" s="22">
        <v>0</v>
      </c>
      <c r="AA32" s="23">
        <f t="shared" si="25"/>
        <v>0</v>
      </c>
      <c r="AB32" s="25">
        <f t="shared" si="26"/>
        <v>459</v>
      </c>
      <c r="AC32" s="23">
        <f t="shared" si="27"/>
        <v>91.8</v>
      </c>
      <c r="AD32" s="22">
        <v>41</v>
      </c>
      <c r="AE32" s="26">
        <f t="shared" si="28"/>
        <v>8.200000000000001</v>
      </c>
      <c r="AF32" s="25">
        <f t="shared" si="30"/>
        <v>500</v>
      </c>
      <c r="AG32" s="104">
        <f t="shared" si="31"/>
        <v>70.62146892655367</v>
      </c>
      <c r="AH32" s="105">
        <f t="shared" si="29"/>
        <v>-29.378531073446325</v>
      </c>
    </row>
    <row r="33" spans="1:34" ht="15" customHeight="1">
      <c r="A33" s="178"/>
      <c r="B33" s="180"/>
      <c r="C33" s="5">
        <v>322</v>
      </c>
      <c r="D33" s="3" t="s">
        <v>5</v>
      </c>
      <c r="E33" s="6">
        <v>407</v>
      </c>
      <c r="F33" s="22">
        <v>19</v>
      </c>
      <c r="G33" s="23">
        <f t="shared" si="15"/>
        <v>6.785714285714286</v>
      </c>
      <c r="H33" s="24">
        <v>180</v>
      </c>
      <c r="I33" s="23">
        <f t="shared" si="16"/>
        <v>64.28571428571429</v>
      </c>
      <c r="J33" s="22">
        <v>3</v>
      </c>
      <c r="K33" s="23">
        <f t="shared" si="17"/>
        <v>1.0714285714285714</v>
      </c>
      <c r="L33" s="22">
        <v>1</v>
      </c>
      <c r="M33" s="23">
        <f t="shared" si="18"/>
        <v>0.35714285714285715</v>
      </c>
      <c r="N33" s="22">
        <v>0</v>
      </c>
      <c r="O33" s="23">
        <f t="shared" si="19"/>
        <v>0</v>
      </c>
      <c r="P33" s="22">
        <v>71</v>
      </c>
      <c r="Q33" s="23">
        <f t="shared" si="20"/>
        <v>25.357142857142854</v>
      </c>
      <c r="R33" s="80">
        <v>0</v>
      </c>
      <c r="S33" s="23">
        <f t="shared" si="21"/>
        <v>0</v>
      </c>
      <c r="T33" s="55">
        <v>0</v>
      </c>
      <c r="U33" s="23">
        <f t="shared" si="22"/>
        <v>0</v>
      </c>
      <c r="V33" s="55">
        <v>0</v>
      </c>
      <c r="W33" s="23">
        <f t="shared" si="23"/>
        <v>0</v>
      </c>
      <c r="X33" s="55">
        <v>0</v>
      </c>
      <c r="Y33" s="23">
        <f t="shared" si="24"/>
        <v>0</v>
      </c>
      <c r="Z33" s="22">
        <v>0</v>
      </c>
      <c r="AA33" s="23">
        <f t="shared" si="25"/>
        <v>0</v>
      </c>
      <c r="AB33" s="25">
        <f t="shared" si="26"/>
        <v>274</v>
      </c>
      <c r="AC33" s="23">
        <f t="shared" si="27"/>
        <v>97.85714285714285</v>
      </c>
      <c r="AD33" s="22">
        <v>6</v>
      </c>
      <c r="AE33" s="26">
        <f t="shared" si="28"/>
        <v>2.142857142857143</v>
      </c>
      <c r="AF33" s="25">
        <f t="shared" si="30"/>
        <v>280</v>
      </c>
      <c r="AG33" s="104">
        <f t="shared" si="31"/>
        <v>68.7960687960688</v>
      </c>
      <c r="AH33" s="105">
        <f t="shared" si="29"/>
        <v>-31.203931203931205</v>
      </c>
    </row>
    <row r="34" spans="1:34" ht="15" customHeight="1">
      <c r="A34" s="178"/>
      <c r="B34" s="180"/>
      <c r="C34" s="5">
        <v>322</v>
      </c>
      <c r="D34" s="3" t="s">
        <v>6</v>
      </c>
      <c r="E34" s="6">
        <v>407</v>
      </c>
      <c r="F34" s="22">
        <v>26</v>
      </c>
      <c r="G34" s="23">
        <f t="shared" si="15"/>
        <v>9.31899641577061</v>
      </c>
      <c r="H34" s="24">
        <v>168</v>
      </c>
      <c r="I34" s="23">
        <f t="shared" si="16"/>
        <v>60.215053763440864</v>
      </c>
      <c r="J34" s="22">
        <v>5</v>
      </c>
      <c r="K34" s="23">
        <f t="shared" si="17"/>
        <v>1.7921146953405016</v>
      </c>
      <c r="L34" s="22">
        <v>8</v>
      </c>
      <c r="M34" s="23">
        <f t="shared" si="18"/>
        <v>2.867383512544803</v>
      </c>
      <c r="N34" s="22">
        <v>0</v>
      </c>
      <c r="O34" s="23">
        <f t="shared" si="19"/>
        <v>0</v>
      </c>
      <c r="P34" s="22">
        <v>60</v>
      </c>
      <c r="Q34" s="23">
        <f t="shared" si="20"/>
        <v>21.50537634408602</v>
      </c>
      <c r="R34" s="80">
        <v>0</v>
      </c>
      <c r="S34" s="23">
        <f t="shared" si="21"/>
        <v>0</v>
      </c>
      <c r="T34" s="55">
        <v>1</v>
      </c>
      <c r="U34" s="23">
        <f t="shared" si="22"/>
        <v>0.35842293906810035</v>
      </c>
      <c r="V34" s="55">
        <v>0</v>
      </c>
      <c r="W34" s="23">
        <f t="shared" si="23"/>
        <v>0</v>
      </c>
      <c r="X34" s="55">
        <v>0</v>
      </c>
      <c r="Y34" s="23">
        <f t="shared" si="24"/>
        <v>0</v>
      </c>
      <c r="Z34" s="22">
        <v>0</v>
      </c>
      <c r="AA34" s="23">
        <f t="shared" si="25"/>
        <v>0</v>
      </c>
      <c r="AB34" s="25">
        <f t="shared" si="26"/>
        <v>268</v>
      </c>
      <c r="AC34" s="23">
        <f t="shared" si="27"/>
        <v>96.05734767025089</v>
      </c>
      <c r="AD34" s="22">
        <v>11</v>
      </c>
      <c r="AE34" s="26">
        <f t="shared" si="28"/>
        <v>3.942652329749104</v>
      </c>
      <c r="AF34" s="25">
        <f t="shared" si="30"/>
        <v>279</v>
      </c>
      <c r="AG34" s="104">
        <f t="shared" si="31"/>
        <v>68.55036855036855</v>
      </c>
      <c r="AH34" s="105">
        <f t="shared" si="29"/>
        <v>-31.449631449631454</v>
      </c>
    </row>
    <row r="35" spans="1:34" ht="15" customHeight="1">
      <c r="A35" s="178"/>
      <c r="B35" s="180"/>
      <c r="C35" s="5">
        <v>323</v>
      </c>
      <c r="D35" s="3" t="s">
        <v>5</v>
      </c>
      <c r="E35" s="6">
        <v>468</v>
      </c>
      <c r="F35" s="22">
        <v>34</v>
      </c>
      <c r="G35" s="23">
        <f t="shared" si="15"/>
        <v>9.577464788732394</v>
      </c>
      <c r="H35" s="24">
        <v>191</v>
      </c>
      <c r="I35" s="23">
        <f t="shared" si="16"/>
        <v>53.80281690140845</v>
      </c>
      <c r="J35" s="22">
        <v>5</v>
      </c>
      <c r="K35" s="23">
        <f t="shared" si="17"/>
        <v>1.4084507042253522</v>
      </c>
      <c r="L35" s="22">
        <v>8</v>
      </c>
      <c r="M35" s="23">
        <f t="shared" si="18"/>
        <v>2.2535211267605635</v>
      </c>
      <c r="N35" s="22">
        <v>0</v>
      </c>
      <c r="O35" s="23">
        <f t="shared" si="19"/>
        <v>0</v>
      </c>
      <c r="P35" s="22">
        <v>98</v>
      </c>
      <c r="Q35" s="23">
        <f t="shared" si="20"/>
        <v>27.605633802816904</v>
      </c>
      <c r="R35" s="80">
        <v>0</v>
      </c>
      <c r="S35" s="23">
        <f t="shared" si="21"/>
        <v>0</v>
      </c>
      <c r="T35" s="55">
        <v>0</v>
      </c>
      <c r="U35" s="23">
        <f t="shared" si="22"/>
        <v>0</v>
      </c>
      <c r="V35" s="55">
        <v>0</v>
      </c>
      <c r="W35" s="23">
        <f t="shared" si="23"/>
        <v>0</v>
      </c>
      <c r="X35" s="55">
        <v>0</v>
      </c>
      <c r="Y35" s="23">
        <f t="shared" si="24"/>
        <v>0</v>
      </c>
      <c r="Z35" s="22">
        <v>0</v>
      </c>
      <c r="AA35" s="23">
        <f t="shared" si="25"/>
        <v>0</v>
      </c>
      <c r="AB35" s="25">
        <f t="shared" si="26"/>
        <v>336</v>
      </c>
      <c r="AC35" s="23">
        <f t="shared" si="27"/>
        <v>94.64788732394366</v>
      </c>
      <c r="AD35" s="22">
        <v>19</v>
      </c>
      <c r="AE35" s="26">
        <f t="shared" si="28"/>
        <v>5.352112676056338</v>
      </c>
      <c r="AF35" s="25">
        <f t="shared" si="30"/>
        <v>355</v>
      </c>
      <c r="AG35" s="104">
        <f t="shared" si="31"/>
        <v>75.85470085470085</v>
      </c>
      <c r="AH35" s="105">
        <f t="shared" si="29"/>
        <v>-24.14529914529915</v>
      </c>
    </row>
    <row r="36" spans="1:34" ht="15" customHeight="1">
      <c r="A36" s="178"/>
      <c r="B36" s="180"/>
      <c r="C36" s="5">
        <v>323</v>
      </c>
      <c r="D36" s="3" t="s">
        <v>6</v>
      </c>
      <c r="E36" s="6">
        <v>469</v>
      </c>
      <c r="F36" s="22">
        <v>31</v>
      </c>
      <c r="G36" s="23">
        <f t="shared" si="15"/>
        <v>9.281437125748502</v>
      </c>
      <c r="H36" s="24">
        <v>190</v>
      </c>
      <c r="I36" s="23">
        <f t="shared" si="16"/>
        <v>56.886227544910184</v>
      </c>
      <c r="J36" s="22">
        <v>2</v>
      </c>
      <c r="K36" s="23">
        <f t="shared" si="17"/>
        <v>0.5988023952095809</v>
      </c>
      <c r="L36" s="22">
        <v>4</v>
      </c>
      <c r="M36" s="23">
        <f t="shared" si="18"/>
        <v>1.1976047904191618</v>
      </c>
      <c r="N36" s="22">
        <v>1</v>
      </c>
      <c r="O36" s="23">
        <f t="shared" si="19"/>
        <v>0.29940119760479045</v>
      </c>
      <c r="P36" s="22">
        <v>92</v>
      </c>
      <c r="Q36" s="23">
        <f t="shared" si="20"/>
        <v>27.54491017964072</v>
      </c>
      <c r="R36" s="80">
        <v>0</v>
      </c>
      <c r="S36" s="23">
        <f t="shared" si="21"/>
        <v>0</v>
      </c>
      <c r="T36" s="55">
        <v>0</v>
      </c>
      <c r="U36" s="23">
        <f t="shared" si="22"/>
        <v>0</v>
      </c>
      <c r="V36" s="55">
        <v>0</v>
      </c>
      <c r="W36" s="23">
        <f t="shared" si="23"/>
        <v>0</v>
      </c>
      <c r="X36" s="55">
        <v>0</v>
      </c>
      <c r="Y36" s="23">
        <f t="shared" si="24"/>
        <v>0</v>
      </c>
      <c r="Z36" s="22">
        <v>0</v>
      </c>
      <c r="AA36" s="23">
        <f t="shared" si="25"/>
        <v>0</v>
      </c>
      <c r="AB36" s="25">
        <f t="shared" si="26"/>
        <v>320</v>
      </c>
      <c r="AC36" s="23">
        <f t="shared" si="27"/>
        <v>95.80838323353294</v>
      </c>
      <c r="AD36" s="22">
        <v>14</v>
      </c>
      <c r="AE36" s="26">
        <f t="shared" si="28"/>
        <v>4.191616766467066</v>
      </c>
      <c r="AF36" s="25">
        <f t="shared" si="30"/>
        <v>334</v>
      </c>
      <c r="AG36" s="104">
        <f t="shared" si="31"/>
        <v>71.21535181236673</v>
      </c>
      <c r="AH36" s="105">
        <f t="shared" si="29"/>
        <v>-28.784648187633266</v>
      </c>
    </row>
    <row r="37" spans="1:34" ht="15" customHeight="1">
      <c r="A37" s="178"/>
      <c r="B37" s="180"/>
      <c r="C37" s="5">
        <v>324</v>
      </c>
      <c r="D37" s="3" t="s">
        <v>5</v>
      </c>
      <c r="E37" s="6">
        <v>509</v>
      </c>
      <c r="F37" s="22">
        <v>41</v>
      </c>
      <c r="G37" s="23">
        <f t="shared" si="15"/>
        <v>11.988304093567251</v>
      </c>
      <c r="H37" s="24">
        <v>150</v>
      </c>
      <c r="I37" s="23">
        <f t="shared" si="16"/>
        <v>43.859649122807014</v>
      </c>
      <c r="J37" s="22">
        <v>15</v>
      </c>
      <c r="K37" s="23">
        <f t="shared" si="17"/>
        <v>4.385964912280701</v>
      </c>
      <c r="L37" s="22">
        <v>13</v>
      </c>
      <c r="M37" s="23">
        <f t="shared" si="18"/>
        <v>3.8011695906432745</v>
      </c>
      <c r="N37" s="22">
        <v>0</v>
      </c>
      <c r="O37" s="23">
        <f t="shared" si="19"/>
        <v>0</v>
      </c>
      <c r="P37" s="22">
        <v>85</v>
      </c>
      <c r="Q37" s="23">
        <f t="shared" si="20"/>
        <v>24.853801169590643</v>
      </c>
      <c r="R37" s="80">
        <v>0</v>
      </c>
      <c r="S37" s="23">
        <f t="shared" si="21"/>
        <v>0</v>
      </c>
      <c r="T37" s="55">
        <v>0</v>
      </c>
      <c r="U37" s="23">
        <f t="shared" si="22"/>
        <v>0</v>
      </c>
      <c r="V37" s="55">
        <v>0</v>
      </c>
      <c r="W37" s="23">
        <f t="shared" si="23"/>
        <v>0</v>
      </c>
      <c r="X37" s="55">
        <v>0</v>
      </c>
      <c r="Y37" s="23">
        <f t="shared" si="24"/>
        <v>0</v>
      </c>
      <c r="Z37" s="22">
        <v>0</v>
      </c>
      <c r="AA37" s="23">
        <f t="shared" si="25"/>
        <v>0</v>
      </c>
      <c r="AB37" s="25">
        <f t="shared" si="26"/>
        <v>304</v>
      </c>
      <c r="AC37" s="23">
        <f t="shared" si="27"/>
        <v>88.88888888888889</v>
      </c>
      <c r="AD37" s="22">
        <v>38</v>
      </c>
      <c r="AE37" s="26">
        <f t="shared" si="28"/>
        <v>11.11111111111111</v>
      </c>
      <c r="AF37" s="25">
        <f t="shared" si="30"/>
        <v>342</v>
      </c>
      <c r="AG37" s="104">
        <f t="shared" si="31"/>
        <v>67.19056974459725</v>
      </c>
      <c r="AH37" s="105">
        <f t="shared" si="29"/>
        <v>-32.809430255402745</v>
      </c>
    </row>
    <row r="38" spans="1:34" ht="15" customHeight="1">
      <c r="A38" s="178"/>
      <c r="B38" s="180"/>
      <c r="C38" s="5">
        <v>324</v>
      </c>
      <c r="D38" s="3" t="s">
        <v>6</v>
      </c>
      <c r="E38" s="6">
        <v>509</v>
      </c>
      <c r="F38" s="22">
        <v>41</v>
      </c>
      <c r="G38" s="23">
        <f t="shared" si="15"/>
        <v>10.846560846560847</v>
      </c>
      <c r="H38" s="24">
        <v>196</v>
      </c>
      <c r="I38" s="23">
        <f t="shared" si="16"/>
        <v>51.85185185185185</v>
      </c>
      <c r="J38" s="22">
        <v>13</v>
      </c>
      <c r="K38" s="23">
        <f t="shared" si="17"/>
        <v>3.439153439153439</v>
      </c>
      <c r="L38" s="22">
        <v>10</v>
      </c>
      <c r="M38" s="23">
        <f t="shared" si="18"/>
        <v>2.6455026455026456</v>
      </c>
      <c r="N38" s="22">
        <v>0</v>
      </c>
      <c r="O38" s="23">
        <f t="shared" si="19"/>
        <v>0</v>
      </c>
      <c r="P38" s="22">
        <v>113</v>
      </c>
      <c r="Q38" s="23">
        <f t="shared" si="20"/>
        <v>29.894179894179896</v>
      </c>
      <c r="R38" s="80">
        <v>0</v>
      </c>
      <c r="S38" s="23">
        <f t="shared" si="21"/>
        <v>0</v>
      </c>
      <c r="T38" s="55">
        <v>0</v>
      </c>
      <c r="U38" s="23">
        <f t="shared" si="22"/>
        <v>0</v>
      </c>
      <c r="V38" s="55">
        <v>0</v>
      </c>
      <c r="W38" s="23">
        <f t="shared" si="23"/>
        <v>0</v>
      </c>
      <c r="X38" s="55">
        <v>1</v>
      </c>
      <c r="Y38" s="23">
        <f t="shared" si="24"/>
        <v>0.26455026455026454</v>
      </c>
      <c r="Z38" s="22">
        <v>0</v>
      </c>
      <c r="AA38" s="23">
        <f t="shared" si="25"/>
        <v>0</v>
      </c>
      <c r="AB38" s="25">
        <f t="shared" si="26"/>
        <v>374</v>
      </c>
      <c r="AC38" s="23">
        <f t="shared" si="27"/>
        <v>98.94179894179894</v>
      </c>
      <c r="AD38" s="22">
        <v>4</v>
      </c>
      <c r="AE38" s="26">
        <f t="shared" si="28"/>
        <v>1.0582010582010581</v>
      </c>
      <c r="AF38" s="25">
        <f t="shared" si="30"/>
        <v>378</v>
      </c>
      <c r="AG38" s="104">
        <f t="shared" si="31"/>
        <v>74.26326129666012</v>
      </c>
      <c r="AH38" s="105">
        <f t="shared" si="29"/>
        <v>-25.73673870333988</v>
      </c>
    </row>
    <row r="39" spans="1:34" ht="15" customHeight="1">
      <c r="A39" s="178"/>
      <c r="B39" s="180"/>
      <c r="C39" s="5">
        <v>325</v>
      </c>
      <c r="D39" s="3" t="s">
        <v>5</v>
      </c>
      <c r="E39" s="6">
        <v>446</v>
      </c>
      <c r="F39" s="22">
        <v>65</v>
      </c>
      <c r="G39" s="23">
        <f t="shared" si="15"/>
        <v>19.57831325301205</v>
      </c>
      <c r="H39" s="24">
        <v>120</v>
      </c>
      <c r="I39" s="23">
        <f t="shared" si="16"/>
        <v>36.144578313253014</v>
      </c>
      <c r="J39" s="22">
        <v>8</v>
      </c>
      <c r="K39" s="23">
        <f t="shared" si="17"/>
        <v>2.4096385542168677</v>
      </c>
      <c r="L39" s="22">
        <v>22</v>
      </c>
      <c r="M39" s="23">
        <f t="shared" si="18"/>
        <v>6.626506024096386</v>
      </c>
      <c r="N39" s="22">
        <v>3</v>
      </c>
      <c r="O39" s="23">
        <f t="shared" si="19"/>
        <v>0.9036144578313252</v>
      </c>
      <c r="P39" s="22">
        <v>99</v>
      </c>
      <c r="Q39" s="23">
        <f t="shared" si="20"/>
        <v>29.819277108433734</v>
      </c>
      <c r="R39" s="80">
        <v>0</v>
      </c>
      <c r="S39" s="23">
        <f t="shared" si="21"/>
        <v>0</v>
      </c>
      <c r="T39" s="55">
        <v>0</v>
      </c>
      <c r="U39" s="23">
        <f t="shared" si="22"/>
        <v>0</v>
      </c>
      <c r="V39" s="55">
        <v>0</v>
      </c>
      <c r="W39" s="23">
        <f t="shared" si="23"/>
        <v>0</v>
      </c>
      <c r="X39" s="55">
        <v>0</v>
      </c>
      <c r="Y39" s="23">
        <f t="shared" si="24"/>
        <v>0</v>
      </c>
      <c r="Z39" s="22">
        <v>0</v>
      </c>
      <c r="AA39" s="23">
        <f t="shared" si="25"/>
        <v>0</v>
      </c>
      <c r="AB39" s="25">
        <f t="shared" si="26"/>
        <v>317</v>
      </c>
      <c r="AC39" s="23">
        <f t="shared" si="27"/>
        <v>95.48192771084338</v>
      </c>
      <c r="AD39" s="22">
        <v>15</v>
      </c>
      <c r="AE39" s="26">
        <f t="shared" si="28"/>
        <v>4.518072289156627</v>
      </c>
      <c r="AF39" s="25">
        <f t="shared" si="30"/>
        <v>332</v>
      </c>
      <c r="AG39" s="104">
        <f t="shared" si="31"/>
        <v>74.43946188340807</v>
      </c>
      <c r="AH39" s="105">
        <f t="shared" si="29"/>
        <v>-25.56053811659193</v>
      </c>
    </row>
    <row r="40" spans="1:34" ht="15" customHeight="1">
      <c r="A40" s="178" t="s">
        <v>0</v>
      </c>
      <c r="B40" s="180" t="s">
        <v>34</v>
      </c>
      <c r="C40" s="5">
        <v>325</v>
      </c>
      <c r="D40" s="3" t="s">
        <v>6</v>
      </c>
      <c r="E40" s="6">
        <v>447</v>
      </c>
      <c r="F40" s="22">
        <v>42</v>
      </c>
      <c r="G40" s="23">
        <f t="shared" si="15"/>
        <v>13.375796178343949</v>
      </c>
      <c r="H40" s="24">
        <v>141</v>
      </c>
      <c r="I40" s="23">
        <f t="shared" si="16"/>
        <v>44.904458598726116</v>
      </c>
      <c r="J40" s="22">
        <v>6</v>
      </c>
      <c r="K40" s="23">
        <f t="shared" si="17"/>
        <v>1.910828025477707</v>
      </c>
      <c r="L40" s="22">
        <v>11</v>
      </c>
      <c r="M40" s="23">
        <f t="shared" si="18"/>
        <v>3.5031847133757963</v>
      </c>
      <c r="N40" s="22">
        <v>1</v>
      </c>
      <c r="O40" s="23">
        <f t="shared" si="19"/>
        <v>0.3184713375796179</v>
      </c>
      <c r="P40" s="22">
        <v>91</v>
      </c>
      <c r="Q40" s="23">
        <f t="shared" si="20"/>
        <v>28.980891719745223</v>
      </c>
      <c r="R40" s="80">
        <v>0</v>
      </c>
      <c r="S40" s="23">
        <f t="shared" si="21"/>
        <v>0</v>
      </c>
      <c r="T40" s="55">
        <v>0</v>
      </c>
      <c r="U40" s="23">
        <f t="shared" si="22"/>
        <v>0</v>
      </c>
      <c r="V40" s="55">
        <v>0</v>
      </c>
      <c r="W40" s="23">
        <f t="shared" si="23"/>
        <v>0</v>
      </c>
      <c r="X40" s="55">
        <v>0</v>
      </c>
      <c r="Y40" s="23">
        <f t="shared" si="24"/>
        <v>0</v>
      </c>
      <c r="Z40" s="22">
        <v>1</v>
      </c>
      <c r="AA40" s="23">
        <f t="shared" si="25"/>
        <v>0.3184713375796179</v>
      </c>
      <c r="AB40" s="25">
        <f t="shared" si="26"/>
        <v>293</v>
      </c>
      <c r="AC40" s="23">
        <f t="shared" si="27"/>
        <v>93.31210191082803</v>
      </c>
      <c r="AD40" s="22">
        <v>21</v>
      </c>
      <c r="AE40" s="26">
        <f t="shared" si="28"/>
        <v>6.687898089171974</v>
      </c>
      <c r="AF40" s="25">
        <f t="shared" si="30"/>
        <v>314</v>
      </c>
      <c r="AG40" s="104">
        <f t="shared" si="31"/>
        <v>70.24608501118567</v>
      </c>
      <c r="AH40" s="105">
        <f t="shared" si="29"/>
        <v>-29.75391498881433</v>
      </c>
    </row>
    <row r="41" spans="1:34" ht="15" customHeight="1">
      <c r="A41" s="178"/>
      <c r="B41" s="180"/>
      <c r="C41" s="5">
        <v>326</v>
      </c>
      <c r="D41" s="3" t="s">
        <v>5</v>
      </c>
      <c r="E41" s="6">
        <v>540</v>
      </c>
      <c r="F41" s="22">
        <v>53</v>
      </c>
      <c r="G41" s="23">
        <f t="shared" si="15"/>
        <v>13.58974358974359</v>
      </c>
      <c r="H41" s="24">
        <v>180</v>
      </c>
      <c r="I41" s="23">
        <f t="shared" si="16"/>
        <v>46.15384615384615</v>
      </c>
      <c r="J41" s="22">
        <v>9</v>
      </c>
      <c r="K41" s="23">
        <f t="shared" si="17"/>
        <v>2.307692307692308</v>
      </c>
      <c r="L41" s="22">
        <v>11</v>
      </c>
      <c r="M41" s="23">
        <f t="shared" si="18"/>
        <v>2.8205128205128207</v>
      </c>
      <c r="N41" s="22">
        <v>0</v>
      </c>
      <c r="O41" s="23">
        <f t="shared" si="19"/>
        <v>0</v>
      </c>
      <c r="P41" s="22">
        <v>120</v>
      </c>
      <c r="Q41" s="23">
        <f t="shared" si="20"/>
        <v>30.76923076923077</v>
      </c>
      <c r="R41" s="80">
        <v>0</v>
      </c>
      <c r="S41" s="23">
        <f t="shared" si="21"/>
        <v>0</v>
      </c>
      <c r="T41" s="55">
        <v>0</v>
      </c>
      <c r="U41" s="23">
        <f t="shared" si="22"/>
        <v>0</v>
      </c>
      <c r="V41" s="55">
        <v>0</v>
      </c>
      <c r="W41" s="23">
        <f t="shared" si="23"/>
        <v>0</v>
      </c>
      <c r="X41" s="55">
        <v>0</v>
      </c>
      <c r="Y41" s="23">
        <f t="shared" si="24"/>
        <v>0</v>
      </c>
      <c r="Z41" s="22">
        <v>0</v>
      </c>
      <c r="AA41" s="23">
        <f t="shared" si="25"/>
        <v>0</v>
      </c>
      <c r="AB41" s="25">
        <f t="shared" si="26"/>
        <v>373</v>
      </c>
      <c r="AC41" s="23">
        <f t="shared" si="27"/>
        <v>95.64102564102565</v>
      </c>
      <c r="AD41" s="22">
        <v>17</v>
      </c>
      <c r="AE41" s="26">
        <f t="shared" si="28"/>
        <v>4.358974358974359</v>
      </c>
      <c r="AF41" s="25">
        <f t="shared" si="30"/>
        <v>390</v>
      </c>
      <c r="AG41" s="104">
        <f t="shared" si="31"/>
        <v>72.22222222222221</v>
      </c>
      <c r="AH41" s="105">
        <f t="shared" si="29"/>
        <v>-27.777777777777786</v>
      </c>
    </row>
    <row r="42" spans="1:34" ht="15" customHeight="1">
      <c r="A42" s="178"/>
      <c r="B42" s="180"/>
      <c r="C42" s="5">
        <v>327</v>
      </c>
      <c r="D42" s="3" t="s">
        <v>5</v>
      </c>
      <c r="E42" s="6">
        <v>544</v>
      </c>
      <c r="F42" s="22">
        <v>142</v>
      </c>
      <c r="G42" s="23">
        <f t="shared" si="15"/>
        <v>33.56973995271868</v>
      </c>
      <c r="H42" s="24">
        <v>231</v>
      </c>
      <c r="I42" s="23">
        <f t="shared" si="16"/>
        <v>54.60992907801418</v>
      </c>
      <c r="J42" s="22">
        <v>2</v>
      </c>
      <c r="K42" s="23">
        <f t="shared" si="17"/>
        <v>0.4728132387706856</v>
      </c>
      <c r="L42" s="22">
        <v>3</v>
      </c>
      <c r="M42" s="23">
        <f t="shared" si="18"/>
        <v>0.7092198581560284</v>
      </c>
      <c r="N42" s="22">
        <v>1</v>
      </c>
      <c r="O42" s="23">
        <f t="shared" si="19"/>
        <v>0.2364066193853428</v>
      </c>
      <c r="P42" s="22">
        <v>33</v>
      </c>
      <c r="Q42" s="23">
        <f t="shared" si="20"/>
        <v>7.801418439716312</v>
      </c>
      <c r="R42" s="80">
        <v>0</v>
      </c>
      <c r="S42" s="23">
        <f t="shared" si="21"/>
        <v>0</v>
      </c>
      <c r="T42" s="55">
        <v>1</v>
      </c>
      <c r="U42" s="23">
        <f t="shared" si="22"/>
        <v>0.2364066193853428</v>
      </c>
      <c r="V42" s="55">
        <v>0</v>
      </c>
      <c r="W42" s="23">
        <f t="shared" si="23"/>
        <v>0</v>
      </c>
      <c r="X42" s="55">
        <v>0</v>
      </c>
      <c r="Y42" s="23">
        <f t="shared" si="24"/>
        <v>0</v>
      </c>
      <c r="Z42" s="22">
        <v>0</v>
      </c>
      <c r="AA42" s="23">
        <f t="shared" si="25"/>
        <v>0</v>
      </c>
      <c r="AB42" s="25">
        <f t="shared" si="26"/>
        <v>413</v>
      </c>
      <c r="AC42" s="23">
        <f t="shared" si="27"/>
        <v>97.63593380614657</v>
      </c>
      <c r="AD42" s="22">
        <v>10</v>
      </c>
      <c r="AE42" s="26">
        <f t="shared" si="28"/>
        <v>2.3640661938534278</v>
      </c>
      <c r="AF42" s="25">
        <f t="shared" si="30"/>
        <v>423</v>
      </c>
      <c r="AG42" s="104">
        <f t="shared" si="31"/>
        <v>77.75735294117648</v>
      </c>
      <c r="AH42" s="105">
        <f t="shared" si="29"/>
        <v>-22.242647058823522</v>
      </c>
    </row>
    <row r="43" spans="1:34" ht="15" customHeight="1">
      <c r="A43" s="178"/>
      <c r="B43" s="180"/>
      <c r="C43" s="5">
        <v>327</v>
      </c>
      <c r="D43" s="3" t="s">
        <v>6</v>
      </c>
      <c r="E43" s="6">
        <v>544</v>
      </c>
      <c r="F43" s="22">
        <v>131</v>
      </c>
      <c r="G43" s="23">
        <f t="shared" si="15"/>
        <v>31.490384615384613</v>
      </c>
      <c r="H43" s="24">
        <v>250</v>
      </c>
      <c r="I43" s="23">
        <f t="shared" si="16"/>
        <v>60.09615384615385</v>
      </c>
      <c r="J43" s="22">
        <v>4</v>
      </c>
      <c r="K43" s="23">
        <f t="shared" si="17"/>
        <v>0.9615384615384616</v>
      </c>
      <c r="L43" s="22">
        <v>3</v>
      </c>
      <c r="M43" s="23">
        <f t="shared" si="18"/>
        <v>0.7211538461538461</v>
      </c>
      <c r="N43" s="22">
        <v>0</v>
      </c>
      <c r="O43" s="23">
        <f t="shared" si="19"/>
        <v>0</v>
      </c>
      <c r="P43" s="22">
        <v>19</v>
      </c>
      <c r="Q43" s="23">
        <f t="shared" si="20"/>
        <v>4.567307692307692</v>
      </c>
      <c r="R43" s="80">
        <v>0</v>
      </c>
      <c r="S43" s="23">
        <f t="shared" si="21"/>
        <v>0</v>
      </c>
      <c r="T43" s="55">
        <v>1</v>
      </c>
      <c r="U43" s="23">
        <f t="shared" si="22"/>
        <v>0.2403846153846154</v>
      </c>
      <c r="V43" s="55">
        <v>0</v>
      </c>
      <c r="W43" s="23">
        <f t="shared" si="23"/>
        <v>0</v>
      </c>
      <c r="X43" s="55">
        <v>0</v>
      </c>
      <c r="Y43" s="23">
        <f t="shared" si="24"/>
        <v>0</v>
      </c>
      <c r="Z43" s="22">
        <v>0</v>
      </c>
      <c r="AA43" s="23">
        <f t="shared" si="25"/>
        <v>0</v>
      </c>
      <c r="AB43" s="25">
        <f t="shared" si="26"/>
        <v>408</v>
      </c>
      <c r="AC43" s="23">
        <f t="shared" si="27"/>
        <v>98.07692307692307</v>
      </c>
      <c r="AD43" s="22">
        <v>8</v>
      </c>
      <c r="AE43" s="26">
        <f t="shared" si="28"/>
        <v>1.9230769230769231</v>
      </c>
      <c r="AF43" s="25">
        <f t="shared" si="30"/>
        <v>416</v>
      </c>
      <c r="AG43" s="104">
        <f t="shared" si="31"/>
        <v>76.47058823529412</v>
      </c>
      <c r="AH43" s="105">
        <f t="shared" si="29"/>
        <v>-23.529411764705884</v>
      </c>
    </row>
    <row r="44" spans="1:34" ht="15" customHeight="1">
      <c r="A44" s="178"/>
      <c r="B44" s="180"/>
      <c r="C44" s="5">
        <v>328</v>
      </c>
      <c r="D44" s="3" t="s">
        <v>5</v>
      </c>
      <c r="E44" s="6">
        <v>439</v>
      </c>
      <c r="F44" s="22">
        <v>115</v>
      </c>
      <c r="G44" s="23">
        <f t="shared" si="15"/>
        <v>34.954407294832826</v>
      </c>
      <c r="H44" s="24">
        <v>169</v>
      </c>
      <c r="I44" s="23">
        <f t="shared" si="16"/>
        <v>51.3677811550152</v>
      </c>
      <c r="J44" s="22">
        <v>3</v>
      </c>
      <c r="K44" s="23">
        <f t="shared" si="17"/>
        <v>0.911854103343465</v>
      </c>
      <c r="L44" s="22">
        <v>1</v>
      </c>
      <c r="M44" s="23">
        <f t="shared" si="18"/>
        <v>0.303951367781155</v>
      </c>
      <c r="N44" s="22">
        <v>0</v>
      </c>
      <c r="O44" s="23">
        <f t="shared" si="19"/>
        <v>0</v>
      </c>
      <c r="P44" s="22">
        <v>29</v>
      </c>
      <c r="Q44" s="23">
        <f t="shared" si="20"/>
        <v>8.814589665653495</v>
      </c>
      <c r="R44" s="80">
        <v>0</v>
      </c>
      <c r="S44" s="23">
        <f t="shared" si="21"/>
        <v>0</v>
      </c>
      <c r="T44" s="55">
        <v>3</v>
      </c>
      <c r="U44" s="23">
        <f t="shared" si="22"/>
        <v>0.911854103343465</v>
      </c>
      <c r="V44" s="55">
        <v>0</v>
      </c>
      <c r="W44" s="23">
        <f t="shared" si="23"/>
        <v>0</v>
      </c>
      <c r="X44" s="55">
        <v>0</v>
      </c>
      <c r="Y44" s="23">
        <f t="shared" si="24"/>
        <v>0</v>
      </c>
      <c r="Z44" s="22">
        <v>0</v>
      </c>
      <c r="AA44" s="23">
        <f t="shared" si="25"/>
        <v>0</v>
      </c>
      <c r="AB44" s="25">
        <f t="shared" si="26"/>
        <v>320</v>
      </c>
      <c r="AC44" s="23">
        <f t="shared" si="27"/>
        <v>97.26443768996961</v>
      </c>
      <c r="AD44" s="22">
        <v>9</v>
      </c>
      <c r="AE44" s="26">
        <f t="shared" si="28"/>
        <v>2.735562310030395</v>
      </c>
      <c r="AF44" s="25">
        <f t="shared" si="30"/>
        <v>329</v>
      </c>
      <c r="AG44" s="104">
        <f t="shared" si="31"/>
        <v>74.94305239179954</v>
      </c>
      <c r="AH44" s="105">
        <f t="shared" si="29"/>
        <v>-25.05694760820046</v>
      </c>
    </row>
    <row r="45" spans="1:34" ht="15" customHeight="1">
      <c r="A45" s="178"/>
      <c r="B45" s="180"/>
      <c r="C45" s="5">
        <v>328</v>
      </c>
      <c r="D45" s="3" t="s">
        <v>6</v>
      </c>
      <c r="E45" s="6">
        <v>440</v>
      </c>
      <c r="F45" s="22">
        <v>111</v>
      </c>
      <c r="G45" s="23">
        <f t="shared" si="15"/>
        <v>36.75496688741722</v>
      </c>
      <c r="H45" s="24">
        <v>148</v>
      </c>
      <c r="I45" s="23">
        <f t="shared" si="16"/>
        <v>49.00662251655629</v>
      </c>
      <c r="J45" s="22">
        <v>5</v>
      </c>
      <c r="K45" s="23">
        <f t="shared" si="17"/>
        <v>1.6556291390728477</v>
      </c>
      <c r="L45" s="22">
        <v>4</v>
      </c>
      <c r="M45" s="23">
        <f t="shared" si="18"/>
        <v>1.3245033112582782</v>
      </c>
      <c r="N45" s="22">
        <v>0</v>
      </c>
      <c r="O45" s="23">
        <f t="shared" si="19"/>
        <v>0</v>
      </c>
      <c r="P45" s="22">
        <v>30</v>
      </c>
      <c r="Q45" s="23">
        <f t="shared" si="20"/>
        <v>9.933774834437086</v>
      </c>
      <c r="R45" s="80">
        <v>0</v>
      </c>
      <c r="S45" s="23">
        <f t="shared" si="21"/>
        <v>0</v>
      </c>
      <c r="T45" s="55">
        <v>0</v>
      </c>
      <c r="U45" s="23">
        <f t="shared" si="22"/>
        <v>0</v>
      </c>
      <c r="V45" s="55">
        <v>0</v>
      </c>
      <c r="W45" s="23">
        <f t="shared" si="23"/>
        <v>0</v>
      </c>
      <c r="X45" s="55">
        <v>0</v>
      </c>
      <c r="Y45" s="23">
        <f t="shared" si="24"/>
        <v>0</v>
      </c>
      <c r="Z45" s="22">
        <v>0</v>
      </c>
      <c r="AA45" s="23">
        <f t="shared" si="25"/>
        <v>0</v>
      </c>
      <c r="AB45" s="25">
        <f t="shared" si="26"/>
        <v>298</v>
      </c>
      <c r="AC45" s="23">
        <f t="shared" si="27"/>
        <v>98.67549668874173</v>
      </c>
      <c r="AD45" s="22">
        <v>4</v>
      </c>
      <c r="AE45" s="26">
        <f t="shared" si="28"/>
        <v>1.3245033112582782</v>
      </c>
      <c r="AF45" s="25">
        <f t="shared" si="30"/>
        <v>302</v>
      </c>
      <c r="AG45" s="104">
        <f t="shared" si="31"/>
        <v>68.63636363636364</v>
      </c>
      <c r="AH45" s="105">
        <f t="shared" si="29"/>
        <v>-31.36363636363636</v>
      </c>
    </row>
    <row r="46" spans="1:34" ht="15" customHeight="1">
      <c r="A46" s="178"/>
      <c r="B46" s="180"/>
      <c r="C46" s="5">
        <v>332</v>
      </c>
      <c r="D46" s="3" t="s">
        <v>5</v>
      </c>
      <c r="E46" s="6">
        <v>435</v>
      </c>
      <c r="F46" s="22">
        <v>95</v>
      </c>
      <c r="G46" s="23">
        <f t="shared" si="15"/>
        <v>37.698412698412696</v>
      </c>
      <c r="H46" s="24">
        <v>125</v>
      </c>
      <c r="I46" s="23">
        <f t="shared" si="16"/>
        <v>49.60317460317461</v>
      </c>
      <c r="J46" s="22">
        <v>6</v>
      </c>
      <c r="K46" s="23">
        <f t="shared" si="17"/>
        <v>2.380952380952381</v>
      </c>
      <c r="L46" s="22">
        <v>2</v>
      </c>
      <c r="M46" s="23">
        <f t="shared" si="18"/>
        <v>0.7936507936507936</v>
      </c>
      <c r="N46" s="22">
        <v>2</v>
      </c>
      <c r="O46" s="23">
        <f t="shared" si="19"/>
        <v>0.7936507936507936</v>
      </c>
      <c r="P46" s="22">
        <v>19</v>
      </c>
      <c r="Q46" s="23">
        <f t="shared" si="20"/>
        <v>7.5396825396825395</v>
      </c>
      <c r="R46" s="80">
        <v>0</v>
      </c>
      <c r="S46" s="23">
        <f t="shared" si="21"/>
        <v>0</v>
      </c>
      <c r="T46" s="55">
        <v>0</v>
      </c>
      <c r="U46" s="23">
        <f t="shared" si="22"/>
        <v>0</v>
      </c>
      <c r="V46" s="55">
        <v>0</v>
      </c>
      <c r="W46" s="23">
        <f t="shared" si="23"/>
        <v>0</v>
      </c>
      <c r="X46" s="55">
        <v>0</v>
      </c>
      <c r="Y46" s="23">
        <f t="shared" si="24"/>
        <v>0</v>
      </c>
      <c r="Z46" s="22">
        <v>0</v>
      </c>
      <c r="AA46" s="23">
        <f t="shared" si="25"/>
        <v>0</v>
      </c>
      <c r="AB46" s="25">
        <f t="shared" si="26"/>
        <v>249</v>
      </c>
      <c r="AC46" s="23">
        <f t="shared" si="27"/>
        <v>98.80952380952381</v>
      </c>
      <c r="AD46" s="22">
        <v>3</v>
      </c>
      <c r="AE46" s="26">
        <f t="shared" si="28"/>
        <v>1.1904761904761905</v>
      </c>
      <c r="AF46" s="25">
        <f t="shared" si="30"/>
        <v>252</v>
      </c>
      <c r="AG46" s="104">
        <f t="shared" si="31"/>
        <v>57.931034482758626</v>
      </c>
      <c r="AH46" s="105">
        <f t="shared" si="29"/>
        <v>-42.068965517241374</v>
      </c>
    </row>
    <row r="47" spans="1:34" ht="15" customHeight="1">
      <c r="A47" s="178"/>
      <c r="B47" s="180"/>
      <c r="C47" s="5">
        <v>333</v>
      </c>
      <c r="D47" s="3" t="s">
        <v>5</v>
      </c>
      <c r="E47" s="6">
        <v>468</v>
      </c>
      <c r="F47" s="22">
        <v>128</v>
      </c>
      <c r="G47" s="23">
        <f t="shared" si="15"/>
        <v>42.66666666666667</v>
      </c>
      <c r="H47" s="24">
        <v>136</v>
      </c>
      <c r="I47" s="23">
        <f t="shared" si="16"/>
        <v>45.33333333333333</v>
      </c>
      <c r="J47" s="22">
        <v>4</v>
      </c>
      <c r="K47" s="23">
        <f t="shared" si="17"/>
        <v>1.3333333333333335</v>
      </c>
      <c r="L47" s="22">
        <v>1</v>
      </c>
      <c r="M47" s="23">
        <f t="shared" si="18"/>
        <v>0.33333333333333337</v>
      </c>
      <c r="N47" s="22">
        <v>2</v>
      </c>
      <c r="O47" s="23">
        <f t="shared" si="19"/>
        <v>0.6666666666666667</v>
      </c>
      <c r="P47" s="22">
        <v>21</v>
      </c>
      <c r="Q47" s="23">
        <f t="shared" si="20"/>
        <v>7.000000000000001</v>
      </c>
      <c r="R47" s="80">
        <v>0</v>
      </c>
      <c r="S47" s="23">
        <f t="shared" si="21"/>
        <v>0</v>
      </c>
      <c r="T47" s="55">
        <v>1</v>
      </c>
      <c r="U47" s="23">
        <f t="shared" si="22"/>
        <v>0.33333333333333337</v>
      </c>
      <c r="V47" s="55">
        <v>0</v>
      </c>
      <c r="W47" s="23">
        <f t="shared" si="23"/>
        <v>0</v>
      </c>
      <c r="X47" s="55">
        <v>0</v>
      </c>
      <c r="Y47" s="23">
        <f t="shared" si="24"/>
        <v>0</v>
      </c>
      <c r="Z47" s="22">
        <v>0</v>
      </c>
      <c r="AA47" s="23">
        <f t="shared" si="25"/>
        <v>0</v>
      </c>
      <c r="AB47" s="25">
        <f t="shared" si="26"/>
        <v>293</v>
      </c>
      <c r="AC47" s="23">
        <f t="shared" si="27"/>
        <v>97.66666666666667</v>
      </c>
      <c r="AD47" s="22">
        <v>7</v>
      </c>
      <c r="AE47" s="26">
        <f t="shared" si="28"/>
        <v>2.3333333333333335</v>
      </c>
      <c r="AF47" s="25">
        <f t="shared" si="30"/>
        <v>300</v>
      </c>
      <c r="AG47" s="104">
        <f t="shared" si="31"/>
        <v>64.1025641025641</v>
      </c>
      <c r="AH47" s="105">
        <f t="shared" si="29"/>
        <v>-35.8974358974359</v>
      </c>
    </row>
    <row r="48" spans="1:34" ht="13.5" thickBot="1">
      <c r="A48" s="181"/>
      <c r="B48" s="182"/>
      <c r="C48" s="41">
        <v>333</v>
      </c>
      <c r="D48" s="42" t="s">
        <v>6</v>
      </c>
      <c r="E48" s="43">
        <v>468</v>
      </c>
      <c r="F48" s="44">
        <v>103</v>
      </c>
      <c r="G48" s="45">
        <f t="shared" si="15"/>
        <v>35.51724137931034</v>
      </c>
      <c r="H48" s="46">
        <v>140</v>
      </c>
      <c r="I48" s="45">
        <f t="shared" si="16"/>
        <v>48.275862068965516</v>
      </c>
      <c r="J48" s="44">
        <v>9</v>
      </c>
      <c r="K48" s="45">
        <f t="shared" si="17"/>
        <v>3.103448275862069</v>
      </c>
      <c r="L48" s="44">
        <v>3</v>
      </c>
      <c r="M48" s="45">
        <f t="shared" si="18"/>
        <v>1.0344827586206897</v>
      </c>
      <c r="N48" s="44">
        <v>1</v>
      </c>
      <c r="O48" s="45">
        <f t="shared" si="19"/>
        <v>0.3448275862068966</v>
      </c>
      <c r="P48" s="44">
        <v>23</v>
      </c>
      <c r="Q48" s="45">
        <f t="shared" si="20"/>
        <v>7.931034482758621</v>
      </c>
      <c r="R48" s="81">
        <v>1</v>
      </c>
      <c r="S48" s="45">
        <f t="shared" si="21"/>
        <v>0.3448275862068966</v>
      </c>
      <c r="T48" s="60">
        <v>0</v>
      </c>
      <c r="U48" s="45">
        <f t="shared" si="22"/>
        <v>0</v>
      </c>
      <c r="V48" s="60">
        <v>0</v>
      </c>
      <c r="W48" s="45">
        <f t="shared" si="23"/>
        <v>0</v>
      </c>
      <c r="X48" s="60">
        <v>0</v>
      </c>
      <c r="Y48" s="45">
        <f t="shared" si="24"/>
        <v>0</v>
      </c>
      <c r="Z48" s="44">
        <v>0</v>
      </c>
      <c r="AA48" s="45">
        <f t="shared" si="25"/>
        <v>0</v>
      </c>
      <c r="AB48" s="47">
        <f t="shared" si="26"/>
        <v>279</v>
      </c>
      <c r="AC48" s="45">
        <f t="shared" si="27"/>
        <v>96.20689655172414</v>
      </c>
      <c r="AD48" s="44">
        <v>11</v>
      </c>
      <c r="AE48" s="48">
        <f t="shared" si="28"/>
        <v>3.793103448275862</v>
      </c>
      <c r="AF48" s="47">
        <f t="shared" si="30"/>
        <v>290</v>
      </c>
      <c r="AG48" s="106">
        <f t="shared" si="31"/>
        <v>61.965811965811966</v>
      </c>
      <c r="AH48" s="107">
        <f t="shared" si="29"/>
        <v>-38.034188034188034</v>
      </c>
    </row>
    <row r="49" spans="1:38" s="30" customFormat="1" ht="6.75" customHeight="1" thickBot="1" thickTop="1">
      <c r="A49" s="111"/>
      <c r="B49" s="111"/>
      <c r="C49" s="62"/>
      <c r="D49" s="61"/>
      <c r="E49" s="63"/>
      <c r="F49" s="112"/>
      <c r="G49" s="113"/>
      <c r="H49" s="114"/>
      <c r="I49" s="113"/>
      <c r="J49" s="112"/>
      <c r="K49" s="113"/>
      <c r="L49" s="112"/>
      <c r="M49" s="113"/>
      <c r="N49" s="112"/>
      <c r="O49" s="113"/>
      <c r="P49" s="112"/>
      <c r="Q49" s="113"/>
      <c r="R49" s="113"/>
      <c r="S49" s="113"/>
      <c r="T49" s="113"/>
      <c r="U49" s="113"/>
      <c r="V49" s="113"/>
      <c r="W49" s="113"/>
      <c r="X49" s="113"/>
      <c r="Y49" s="113"/>
      <c r="Z49" s="112"/>
      <c r="AA49" s="113"/>
      <c r="AB49" s="115"/>
      <c r="AC49" s="113"/>
      <c r="AD49" s="112"/>
      <c r="AE49" s="116"/>
      <c r="AF49" s="115"/>
      <c r="AG49" s="117"/>
      <c r="AH49" s="31"/>
      <c r="AI49" s="31"/>
      <c r="AJ49" s="31"/>
      <c r="AK49" s="31"/>
      <c r="AL49" s="31"/>
    </row>
    <row r="50" spans="1:34" ht="14.25" thickBot="1" thickTop="1">
      <c r="A50" s="141" t="s">
        <v>14</v>
      </c>
      <c r="B50" s="141"/>
      <c r="C50" s="141"/>
      <c r="D50" s="92">
        <f>COUNTA(D30:D48)</f>
        <v>19</v>
      </c>
      <c r="E50" s="92">
        <f>SUM(E30:E49)</f>
        <v>9312</v>
      </c>
      <c r="F50" s="92">
        <f>SUM(F30:F49)</f>
        <v>1335</v>
      </c>
      <c r="G50" s="93">
        <f aca="true" t="shared" si="32" ref="G50:G59">F50/AF50*100</f>
        <v>20.453500842653593</v>
      </c>
      <c r="H50" s="92">
        <f>SUM(H30:H49)</f>
        <v>3373</v>
      </c>
      <c r="I50" s="93">
        <f aca="true" t="shared" si="33" ref="I50:I59">H50/AF50*100</f>
        <v>51.677646698330015</v>
      </c>
      <c r="J50" s="92">
        <f>SUM(J30:J49)</f>
        <v>105</v>
      </c>
      <c r="K50" s="93">
        <f aca="true" t="shared" si="34" ref="K50:K59">J50/AF50*100</f>
        <v>1.6087023134671368</v>
      </c>
      <c r="L50" s="92">
        <f>SUM(L30:L49)</f>
        <v>116</v>
      </c>
      <c r="M50" s="93">
        <f aca="true" t="shared" si="35" ref="M50:M59">L50/AF50*100</f>
        <v>1.7772330320208367</v>
      </c>
      <c r="N50" s="92">
        <f>SUM(N30:N49)</f>
        <v>11</v>
      </c>
      <c r="O50" s="93">
        <f aca="true" t="shared" si="36" ref="O50:O59">N50/AF50*100</f>
        <v>0.1685307185537</v>
      </c>
      <c r="P50" s="92">
        <f>SUM(P30:P49)</f>
        <v>1308</v>
      </c>
      <c r="Q50" s="93">
        <f aca="true" t="shared" si="37" ref="Q50:Q59">P50/AF50*100</f>
        <v>20.039834533476327</v>
      </c>
      <c r="R50" s="92">
        <f>SUM(R41:R49)</f>
        <v>1</v>
      </c>
      <c r="S50" s="93">
        <f aca="true" t="shared" si="38" ref="S50:S59">R50/AF50*100</f>
        <v>0.015320974413972729</v>
      </c>
      <c r="T50" s="92">
        <f>SUM(T30:T49)</f>
        <v>8</v>
      </c>
      <c r="U50" s="93">
        <f aca="true" t="shared" si="39" ref="U50:U59">T50/AF50*100</f>
        <v>0.12256779531178183</v>
      </c>
      <c r="V50" s="92">
        <f>SUM(V30:V49)</f>
        <v>0</v>
      </c>
      <c r="W50" s="93">
        <f aca="true" t="shared" si="40" ref="W50:W59">V50/AF50*100</f>
        <v>0</v>
      </c>
      <c r="X50" s="92">
        <f>SUM(X30:X49)</f>
        <v>1</v>
      </c>
      <c r="Y50" s="93">
        <f aca="true" t="shared" si="41" ref="Y50:Y59">X50/AF50*100</f>
        <v>0.015320974413972729</v>
      </c>
      <c r="Z50" s="92">
        <f>SUM(Z30:Z49)</f>
        <v>1</v>
      </c>
      <c r="AA50" s="93">
        <f aca="true" t="shared" si="42" ref="AA50:AA59">Z50/AF50*100</f>
        <v>0.015320974413972729</v>
      </c>
      <c r="AB50" s="92">
        <f>SUM(AB30:AB49)</f>
        <v>6258</v>
      </c>
      <c r="AC50" s="93">
        <f aca="true" t="shared" si="43" ref="AC50:AC59">AB50/AF50*100</f>
        <v>95.87865788264133</v>
      </c>
      <c r="AD50" s="92">
        <f>SUM(AD30:AD49)</f>
        <v>269</v>
      </c>
      <c r="AE50" s="94">
        <f aca="true" t="shared" si="44" ref="AE50:AE59">AD50/AF50*100</f>
        <v>4.1213421173586635</v>
      </c>
      <c r="AF50" s="95">
        <f aca="true" t="shared" si="45" ref="AF50:AF59">AB50+AD50</f>
        <v>6527</v>
      </c>
      <c r="AG50" s="96">
        <f aca="true" t="shared" si="46" ref="AG50:AG59">AF50/E50*100</f>
        <v>70.09235395189003</v>
      </c>
      <c r="AH50" s="102">
        <f>AG50-100</f>
        <v>-29.907646048109967</v>
      </c>
    </row>
    <row r="51" spans="1:34" s="29" customFormat="1" ht="14.25" thickBot="1" thickTop="1">
      <c r="A51" s="118"/>
      <c r="B51" s="118"/>
      <c r="C51" s="118"/>
      <c r="D51" s="119"/>
      <c r="E51" s="119"/>
      <c r="F51" s="119"/>
      <c r="G51" s="120"/>
      <c r="H51" s="119"/>
      <c r="I51" s="120"/>
      <c r="J51" s="119"/>
      <c r="K51" s="120"/>
      <c r="L51" s="119"/>
      <c r="M51" s="120"/>
      <c r="N51" s="119"/>
      <c r="O51" s="120"/>
      <c r="P51" s="119"/>
      <c r="Q51" s="120"/>
      <c r="R51" s="57"/>
      <c r="S51" s="50"/>
      <c r="T51" s="119"/>
      <c r="U51" s="120"/>
      <c r="V51" s="119"/>
      <c r="W51" s="120"/>
      <c r="X51" s="119"/>
      <c r="Y51" s="120"/>
      <c r="Z51" s="119"/>
      <c r="AA51" s="120"/>
      <c r="AB51" s="119"/>
      <c r="AC51" s="120"/>
      <c r="AD51" s="119"/>
      <c r="AE51" s="121"/>
      <c r="AF51" s="122"/>
      <c r="AG51" s="132"/>
      <c r="AH51" s="133"/>
    </row>
    <row r="52" spans="1:34" ht="15" customHeight="1" thickTop="1">
      <c r="A52" s="142" t="s">
        <v>0</v>
      </c>
      <c r="B52" s="145" t="s">
        <v>36</v>
      </c>
      <c r="C52" s="33">
        <v>330</v>
      </c>
      <c r="D52" s="34" t="s">
        <v>5</v>
      </c>
      <c r="E52" s="35">
        <v>419</v>
      </c>
      <c r="F52" s="36">
        <v>89</v>
      </c>
      <c r="G52" s="37">
        <f t="shared" si="32"/>
        <v>30.37542662116041</v>
      </c>
      <c r="H52" s="38">
        <v>163</v>
      </c>
      <c r="I52" s="37">
        <f t="shared" si="33"/>
        <v>55.631399317406135</v>
      </c>
      <c r="J52" s="36">
        <v>2</v>
      </c>
      <c r="K52" s="37">
        <f t="shared" si="34"/>
        <v>0.6825938566552902</v>
      </c>
      <c r="L52" s="36">
        <v>9</v>
      </c>
      <c r="M52" s="37">
        <f t="shared" si="35"/>
        <v>3.0716723549488054</v>
      </c>
      <c r="N52" s="36">
        <v>0</v>
      </c>
      <c r="O52" s="37">
        <f t="shared" si="36"/>
        <v>0</v>
      </c>
      <c r="P52" s="36">
        <v>21</v>
      </c>
      <c r="Q52" s="37">
        <f t="shared" si="37"/>
        <v>7.167235494880546</v>
      </c>
      <c r="R52" s="79">
        <v>0</v>
      </c>
      <c r="S52" s="37">
        <f t="shared" si="38"/>
        <v>0</v>
      </c>
      <c r="T52" s="59">
        <v>2</v>
      </c>
      <c r="U52" s="37">
        <f t="shared" si="39"/>
        <v>0.6825938566552902</v>
      </c>
      <c r="V52" s="59">
        <v>0</v>
      </c>
      <c r="W52" s="37">
        <f t="shared" si="40"/>
        <v>0</v>
      </c>
      <c r="X52" s="59">
        <v>0</v>
      </c>
      <c r="Y52" s="37">
        <f t="shared" si="41"/>
        <v>0</v>
      </c>
      <c r="Z52" s="36">
        <v>0</v>
      </c>
      <c r="AA52" s="37">
        <f t="shared" si="42"/>
        <v>0</v>
      </c>
      <c r="AB52" s="39">
        <f aca="true" t="shared" si="47" ref="AB52:AB59">F52+H52+J52+L52+N52+P52+T52+V52+X52+Z52</f>
        <v>286</v>
      </c>
      <c r="AC52" s="37">
        <f t="shared" si="43"/>
        <v>97.61092150170649</v>
      </c>
      <c r="AD52" s="36">
        <v>7</v>
      </c>
      <c r="AE52" s="40">
        <f t="shared" si="44"/>
        <v>2.3890784982935154</v>
      </c>
      <c r="AF52" s="39">
        <f t="shared" si="45"/>
        <v>293</v>
      </c>
      <c r="AG52" s="103">
        <f t="shared" si="46"/>
        <v>69.92840095465394</v>
      </c>
      <c r="AH52" s="101">
        <f aca="true" t="shared" si="48" ref="AH52:AH59">AG52-100</f>
        <v>-30.071599045346062</v>
      </c>
    </row>
    <row r="53" spans="1:34" ht="15" customHeight="1">
      <c r="A53" s="143"/>
      <c r="B53" s="146"/>
      <c r="C53" s="5">
        <v>330</v>
      </c>
      <c r="D53" s="3" t="s">
        <v>6</v>
      </c>
      <c r="E53" s="6">
        <v>420</v>
      </c>
      <c r="F53" s="22">
        <v>78</v>
      </c>
      <c r="G53" s="23">
        <f t="shared" si="32"/>
        <v>27.368421052631582</v>
      </c>
      <c r="H53" s="24">
        <v>168</v>
      </c>
      <c r="I53" s="23">
        <f t="shared" si="33"/>
        <v>58.94736842105262</v>
      </c>
      <c r="J53" s="22">
        <v>2</v>
      </c>
      <c r="K53" s="23">
        <f t="shared" si="34"/>
        <v>0.7017543859649122</v>
      </c>
      <c r="L53" s="22">
        <v>8</v>
      </c>
      <c r="M53" s="23">
        <f t="shared" si="35"/>
        <v>2.807017543859649</v>
      </c>
      <c r="N53" s="22">
        <v>0</v>
      </c>
      <c r="O53" s="23">
        <f t="shared" si="36"/>
        <v>0</v>
      </c>
      <c r="P53" s="22">
        <v>20</v>
      </c>
      <c r="Q53" s="23">
        <f t="shared" si="37"/>
        <v>7.017543859649122</v>
      </c>
      <c r="R53" s="80">
        <v>0</v>
      </c>
      <c r="S53" s="23">
        <f t="shared" si="38"/>
        <v>0</v>
      </c>
      <c r="T53" s="55">
        <v>2</v>
      </c>
      <c r="U53" s="23">
        <f t="shared" si="39"/>
        <v>0.7017543859649122</v>
      </c>
      <c r="V53" s="55">
        <v>0</v>
      </c>
      <c r="W53" s="23">
        <f t="shared" si="40"/>
        <v>0</v>
      </c>
      <c r="X53" s="55">
        <v>0</v>
      </c>
      <c r="Y53" s="23">
        <f t="shared" si="41"/>
        <v>0</v>
      </c>
      <c r="Z53" s="22">
        <v>0</v>
      </c>
      <c r="AA53" s="23">
        <f t="shared" si="42"/>
        <v>0</v>
      </c>
      <c r="AB53" s="25">
        <f t="shared" si="47"/>
        <v>278</v>
      </c>
      <c r="AC53" s="23">
        <f t="shared" si="43"/>
        <v>97.54385964912281</v>
      </c>
      <c r="AD53" s="22">
        <v>7</v>
      </c>
      <c r="AE53" s="26">
        <f t="shared" si="44"/>
        <v>2.456140350877193</v>
      </c>
      <c r="AF53" s="25">
        <f t="shared" si="45"/>
        <v>285</v>
      </c>
      <c r="AG53" s="104">
        <f t="shared" si="46"/>
        <v>67.85714285714286</v>
      </c>
      <c r="AH53" s="105">
        <f t="shared" si="48"/>
        <v>-32.14285714285714</v>
      </c>
    </row>
    <row r="54" spans="1:34" ht="15" customHeight="1">
      <c r="A54" s="143"/>
      <c r="B54" s="146"/>
      <c r="C54" s="5">
        <v>331</v>
      </c>
      <c r="D54" s="3" t="s">
        <v>5</v>
      </c>
      <c r="E54" s="6">
        <v>578</v>
      </c>
      <c r="F54" s="22">
        <v>154</v>
      </c>
      <c r="G54" s="23">
        <f t="shared" si="32"/>
        <v>40.31413612565445</v>
      </c>
      <c r="H54" s="24">
        <v>128</v>
      </c>
      <c r="I54" s="23">
        <f t="shared" si="33"/>
        <v>33.50785340314136</v>
      </c>
      <c r="J54" s="22">
        <v>6</v>
      </c>
      <c r="K54" s="23">
        <f t="shared" si="34"/>
        <v>1.5706806282722512</v>
      </c>
      <c r="L54" s="22">
        <v>7</v>
      </c>
      <c r="M54" s="23">
        <f t="shared" si="35"/>
        <v>1.832460732984293</v>
      </c>
      <c r="N54" s="22">
        <v>3</v>
      </c>
      <c r="O54" s="23">
        <f t="shared" si="36"/>
        <v>0.7853403141361256</v>
      </c>
      <c r="P54" s="22">
        <v>46</v>
      </c>
      <c r="Q54" s="23">
        <f t="shared" si="37"/>
        <v>12.041884816753926</v>
      </c>
      <c r="R54" s="80">
        <v>0</v>
      </c>
      <c r="S54" s="23">
        <f t="shared" si="38"/>
        <v>0</v>
      </c>
      <c r="T54" s="55">
        <v>4</v>
      </c>
      <c r="U54" s="23">
        <f t="shared" si="39"/>
        <v>1.0471204188481675</v>
      </c>
      <c r="V54" s="55">
        <v>0</v>
      </c>
      <c r="W54" s="23">
        <f t="shared" si="40"/>
        <v>0</v>
      </c>
      <c r="X54" s="55">
        <v>1</v>
      </c>
      <c r="Y54" s="23">
        <f t="shared" si="41"/>
        <v>0.2617801047120419</v>
      </c>
      <c r="Z54" s="22">
        <v>0</v>
      </c>
      <c r="AA54" s="23">
        <f t="shared" si="42"/>
        <v>0</v>
      </c>
      <c r="AB54" s="25">
        <f t="shared" si="47"/>
        <v>349</v>
      </c>
      <c r="AC54" s="23">
        <f t="shared" si="43"/>
        <v>91.36125654450262</v>
      </c>
      <c r="AD54" s="22">
        <v>33</v>
      </c>
      <c r="AE54" s="26">
        <f t="shared" si="44"/>
        <v>8.638743455497382</v>
      </c>
      <c r="AF54" s="25">
        <f t="shared" si="45"/>
        <v>382</v>
      </c>
      <c r="AG54" s="104">
        <f t="shared" si="46"/>
        <v>66.08996539792388</v>
      </c>
      <c r="AH54" s="105">
        <f t="shared" si="48"/>
        <v>-33.910034602076124</v>
      </c>
    </row>
    <row r="55" spans="1:34" ht="15" customHeight="1">
      <c r="A55" s="143"/>
      <c r="B55" s="146"/>
      <c r="C55" s="5">
        <v>331</v>
      </c>
      <c r="D55" s="3" t="s">
        <v>6</v>
      </c>
      <c r="E55" s="6">
        <v>578</v>
      </c>
      <c r="F55" s="22">
        <v>125</v>
      </c>
      <c r="G55" s="23">
        <f t="shared" si="32"/>
        <v>36.231884057971016</v>
      </c>
      <c r="H55" s="24">
        <v>106</v>
      </c>
      <c r="I55" s="23">
        <f t="shared" si="33"/>
        <v>30.72463768115942</v>
      </c>
      <c r="J55" s="22">
        <v>3</v>
      </c>
      <c r="K55" s="23">
        <f t="shared" si="34"/>
        <v>0.8695652173913043</v>
      </c>
      <c r="L55" s="22">
        <v>9</v>
      </c>
      <c r="M55" s="23">
        <f t="shared" si="35"/>
        <v>2.608695652173913</v>
      </c>
      <c r="N55" s="22">
        <v>0</v>
      </c>
      <c r="O55" s="23">
        <f t="shared" si="36"/>
        <v>0</v>
      </c>
      <c r="P55" s="22">
        <v>44</v>
      </c>
      <c r="Q55" s="23">
        <f t="shared" si="37"/>
        <v>12.753623188405797</v>
      </c>
      <c r="R55" s="80">
        <v>0</v>
      </c>
      <c r="S55" s="23">
        <f t="shared" si="38"/>
        <v>0</v>
      </c>
      <c r="T55" s="55">
        <v>4</v>
      </c>
      <c r="U55" s="23">
        <f t="shared" si="39"/>
        <v>1.1594202898550725</v>
      </c>
      <c r="V55" s="55">
        <v>0</v>
      </c>
      <c r="W55" s="23">
        <f t="shared" si="40"/>
        <v>0</v>
      </c>
      <c r="X55" s="55">
        <v>0</v>
      </c>
      <c r="Y55" s="23">
        <f t="shared" si="41"/>
        <v>0</v>
      </c>
      <c r="Z55" s="22">
        <v>0</v>
      </c>
      <c r="AA55" s="23">
        <f t="shared" si="42"/>
        <v>0</v>
      </c>
      <c r="AB55" s="25">
        <f t="shared" si="47"/>
        <v>291</v>
      </c>
      <c r="AC55" s="23">
        <f t="shared" si="43"/>
        <v>84.34782608695653</v>
      </c>
      <c r="AD55" s="22">
        <v>54</v>
      </c>
      <c r="AE55" s="26">
        <f t="shared" si="44"/>
        <v>15.65217391304348</v>
      </c>
      <c r="AF55" s="25">
        <f t="shared" si="45"/>
        <v>345</v>
      </c>
      <c r="AG55" s="104">
        <f t="shared" si="46"/>
        <v>59.688581314878896</v>
      </c>
      <c r="AH55" s="105">
        <f t="shared" si="48"/>
        <v>-40.311418685121104</v>
      </c>
    </row>
    <row r="56" spans="1:34" ht="15" customHeight="1">
      <c r="A56" s="143"/>
      <c r="B56" s="146"/>
      <c r="C56" s="5">
        <v>331</v>
      </c>
      <c r="D56" s="3" t="s">
        <v>7</v>
      </c>
      <c r="E56" s="6">
        <v>578</v>
      </c>
      <c r="F56" s="22">
        <v>131</v>
      </c>
      <c r="G56" s="23">
        <f t="shared" si="32"/>
        <v>39.33933933933934</v>
      </c>
      <c r="H56" s="24">
        <v>94</v>
      </c>
      <c r="I56" s="23">
        <f t="shared" si="33"/>
        <v>28.22822822822823</v>
      </c>
      <c r="J56" s="22">
        <v>5</v>
      </c>
      <c r="K56" s="23">
        <f t="shared" si="34"/>
        <v>1.5015015015015014</v>
      </c>
      <c r="L56" s="22">
        <v>10</v>
      </c>
      <c r="M56" s="23">
        <f t="shared" si="35"/>
        <v>3.003003003003003</v>
      </c>
      <c r="N56" s="22">
        <v>7</v>
      </c>
      <c r="O56" s="23">
        <f t="shared" si="36"/>
        <v>2.1021021021021022</v>
      </c>
      <c r="P56" s="22">
        <v>61</v>
      </c>
      <c r="Q56" s="23">
        <f t="shared" si="37"/>
        <v>18.31831831831832</v>
      </c>
      <c r="R56" s="80">
        <v>1</v>
      </c>
      <c r="S56" s="23">
        <f t="shared" si="38"/>
        <v>0.3003003003003003</v>
      </c>
      <c r="T56" s="55">
        <v>7</v>
      </c>
      <c r="U56" s="23">
        <f t="shared" si="39"/>
        <v>2.1021021021021022</v>
      </c>
      <c r="V56" s="55">
        <v>0</v>
      </c>
      <c r="W56" s="23">
        <f t="shared" si="40"/>
        <v>0</v>
      </c>
      <c r="X56" s="55">
        <v>0</v>
      </c>
      <c r="Y56" s="23">
        <f t="shared" si="41"/>
        <v>0</v>
      </c>
      <c r="Z56" s="22">
        <v>0</v>
      </c>
      <c r="AA56" s="23">
        <f t="shared" si="42"/>
        <v>0</v>
      </c>
      <c r="AB56" s="25">
        <f t="shared" si="47"/>
        <v>315</v>
      </c>
      <c r="AC56" s="23">
        <f t="shared" si="43"/>
        <v>94.5945945945946</v>
      </c>
      <c r="AD56" s="22">
        <v>18</v>
      </c>
      <c r="AE56" s="26">
        <f t="shared" si="44"/>
        <v>5.405405405405405</v>
      </c>
      <c r="AF56" s="25">
        <f t="shared" si="45"/>
        <v>333</v>
      </c>
      <c r="AG56" s="104">
        <f t="shared" si="46"/>
        <v>57.61245674740484</v>
      </c>
      <c r="AH56" s="105">
        <f t="shared" si="48"/>
        <v>-42.38754325259516</v>
      </c>
    </row>
    <row r="57" spans="1:34" ht="15" customHeight="1">
      <c r="A57" s="143"/>
      <c r="B57" s="146"/>
      <c r="C57" s="5">
        <v>331</v>
      </c>
      <c r="D57" s="3" t="s">
        <v>8</v>
      </c>
      <c r="E57" s="6">
        <v>579</v>
      </c>
      <c r="F57" s="22">
        <v>145</v>
      </c>
      <c r="G57" s="23">
        <f t="shared" si="32"/>
        <v>41.66666666666667</v>
      </c>
      <c r="H57" s="24">
        <v>121</v>
      </c>
      <c r="I57" s="23">
        <f t="shared" si="33"/>
        <v>34.770114942528735</v>
      </c>
      <c r="J57" s="22">
        <v>3</v>
      </c>
      <c r="K57" s="23">
        <f t="shared" si="34"/>
        <v>0.8620689655172413</v>
      </c>
      <c r="L57" s="22">
        <v>9</v>
      </c>
      <c r="M57" s="23">
        <f t="shared" si="35"/>
        <v>2.586206896551724</v>
      </c>
      <c r="N57" s="22">
        <v>1</v>
      </c>
      <c r="O57" s="23">
        <f t="shared" si="36"/>
        <v>0.28735632183908044</v>
      </c>
      <c r="P57" s="22">
        <v>50</v>
      </c>
      <c r="Q57" s="23">
        <f t="shared" si="37"/>
        <v>14.367816091954023</v>
      </c>
      <c r="R57" s="80">
        <v>0</v>
      </c>
      <c r="S57" s="23">
        <f t="shared" si="38"/>
        <v>0</v>
      </c>
      <c r="T57" s="55">
        <v>2</v>
      </c>
      <c r="U57" s="23">
        <f t="shared" si="39"/>
        <v>0.5747126436781609</v>
      </c>
      <c r="V57" s="55">
        <v>0</v>
      </c>
      <c r="W57" s="23">
        <f t="shared" si="40"/>
        <v>0</v>
      </c>
      <c r="X57" s="55">
        <v>0</v>
      </c>
      <c r="Y57" s="23">
        <f t="shared" si="41"/>
        <v>0</v>
      </c>
      <c r="Z57" s="22">
        <v>0</v>
      </c>
      <c r="AA57" s="23">
        <f t="shared" si="42"/>
        <v>0</v>
      </c>
      <c r="AB57" s="25">
        <f t="shared" si="47"/>
        <v>331</v>
      </c>
      <c r="AC57" s="23">
        <f t="shared" si="43"/>
        <v>95.11494252873564</v>
      </c>
      <c r="AD57" s="22">
        <v>17</v>
      </c>
      <c r="AE57" s="26">
        <f t="shared" si="44"/>
        <v>4.885057471264368</v>
      </c>
      <c r="AF57" s="25">
        <f t="shared" si="45"/>
        <v>348</v>
      </c>
      <c r="AG57" s="104">
        <f t="shared" si="46"/>
        <v>60.10362694300518</v>
      </c>
      <c r="AH57" s="105">
        <f t="shared" si="48"/>
        <v>-39.89637305699482</v>
      </c>
    </row>
    <row r="58" spans="1:34" ht="15" customHeight="1">
      <c r="A58" s="143"/>
      <c r="B58" s="146"/>
      <c r="C58" s="5">
        <v>334</v>
      </c>
      <c r="D58" s="3" t="s">
        <v>5</v>
      </c>
      <c r="E58" s="6">
        <v>683</v>
      </c>
      <c r="F58" s="22">
        <v>153</v>
      </c>
      <c r="G58" s="23">
        <f t="shared" si="32"/>
        <v>36.95652173913043</v>
      </c>
      <c r="H58" s="24">
        <v>173</v>
      </c>
      <c r="I58" s="23">
        <f t="shared" si="33"/>
        <v>41.78743961352657</v>
      </c>
      <c r="J58" s="22">
        <v>1</v>
      </c>
      <c r="K58" s="23">
        <f t="shared" si="34"/>
        <v>0.24154589371980675</v>
      </c>
      <c r="L58" s="22">
        <v>36</v>
      </c>
      <c r="M58" s="23">
        <f t="shared" si="35"/>
        <v>8.695652173913043</v>
      </c>
      <c r="N58" s="22">
        <v>1</v>
      </c>
      <c r="O58" s="23">
        <f t="shared" si="36"/>
        <v>0.24154589371980675</v>
      </c>
      <c r="P58" s="22">
        <v>23</v>
      </c>
      <c r="Q58" s="23">
        <f t="shared" si="37"/>
        <v>5.555555555555555</v>
      </c>
      <c r="R58" s="80">
        <v>0</v>
      </c>
      <c r="S58" s="23">
        <f t="shared" si="38"/>
        <v>0</v>
      </c>
      <c r="T58" s="55">
        <v>2</v>
      </c>
      <c r="U58" s="23">
        <f t="shared" si="39"/>
        <v>0.4830917874396135</v>
      </c>
      <c r="V58" s="55">
        <v>0</v>
      </c>
      <c r="W58" s="23">
        <f t="shared" si="40"/>
        <v>0</v>
      </c>
      <c r="X58" s="55">
        <v>0</v>
      </c>
      <c r="Y58" s="23">
        <f t="shared" si="41"/>
        <v>0</v>
      </c>
      <c r="Z58" s="22">
        <v>0</v>
      </c>
      <c r="AA58" s="23">
        <f t="shared" si="42"/>
        <v>0</v>
      </c>
      <c r="AB58" s="25">
        <f t="shared" si="47"/>
        <v>389</v>
      </c>
      <c r="AC58" s="23">
        <f t="shared" si="43"/>
        <v>93.96135265700482</v>
      </c>
      <c r="AD58" s="22">
        <v>25</v>
      </c>
      <c r="AE58" s="26">
        <f t="shared" si="44"/>
        <v>6.038647342995169</v>
      </c>
      <c r="AF58" s="25">
        <f t="shared" si="45"/>
        <v>414</v>
      </c>
      <c r="AG58" s="104">
        <f t="shared" si="46"/>
        <v>60.61493411420204</v>
      </c>
      <c r="AH58" s="105">
        <f t="shared" si="48"/>
        <v>-39.38506588579796</v>
      </c>
    </row>
    <row r="59" spans="1:34" ht="15" customHeight="1" thickBot="1">
      <c r="A59" s="144"/>
      <c r="B59" s="147"/>
      <c r="C59" s="41">
        <v>334</v>
      </c>
      <c r="D59" s="42" t="s">
        <v>10</v>
      </c>
      <c r="E59" s="43">
        <v>106</v>
      </c>
      <c r="F59" s="44">
        <v>28</v>
      </c>
      <c r="G59" s="45">
        <f t="shared" si="32"/>
        <v>35</v>
      </c>
      <c r="H59" s="46">
        <v>44</v>
      </c>
      <c r="I59" s="45">
        <f t="shared" si="33"/>
        <v>55.00000000000001</v>
      </c>
      <c r="J59" s="44">
        <v>2</v>
      </c>
      <c r="K59" s="45">
        <f t="shared" si="34"/>
        <v>2.5</v>
      </c>
      <c r="L59" s="44">
        <v>0</v>
      </c>
      <c r="M59" s="45">
        <f t="shared" si="35"/>
        <v>0</v>
      </c>
      <c r="N59" s="44">
        <v>0</v>
      </c>
      <c r="O59" s="45">
        <f t="shared" si="36"/>
        <v>0</v>
      </c>
      <c r="P59" s="44">
        <v>2</v>
      </c>
      <c r="Q59" s="45">
        <f t="shared" si="37"/>
        <v>2.5</v>
      </c>
      <c r="R59" s="81">
        <v>0</v>
      </c>
      <c r="S59" s="45">
        <f t="shared" si="38"/>
        <v>0</v>
      </c>
      <c r="T59" s="60">
        <v>0</v>
      </c>
      <c r="U59" s="45">
        <f t="shared" si="39"/>
        <v>0</v>
      </c>
      <c r="V59" s="60">
        <v>0</v>
      </c>
      <c r="W59" s="45">
        <f t="shared" si="40"/>
        <v>0</v>
      </c>
      <c r="X59" s="60">
        <v>0</v>
      </c>
      <c r="Y59" s="45">
        <f t="shared" si="41"/>
        <v>0</v>
      </c>
      <c r="Z59" s="44">
        <v>0</v>
      </c>
      <c r="AA59" s="45">
        <f t="shared" si="42"/>
        <v>0</v>
      </c>
      <c r="AB59" s="47">
        <f t="shared" si="47"/>
        <v>76</v>
      </c>
      <c r="AC59" s="45">
        <f t="shared" si="43"/>
        <v>95</v>
      </c>
      <c r="AD59" s="44">
        <v>4</v>
      </c>
      <c r="AE59" s="48">
        <f t="shared" si="44"/>
        <v>5</v>
      </c>
      <c r="AF59" s="47">
        <f t="shared" si="45"/>
        <v>80</v>
      </c>
      <c r="AG59" s="106">
        <f t="shared" si="46"/>
        <v>75.47169811320755</v>
      </c>
      <c r="AH59" s="107">
        <f t="shared" si="48"/>
        <v>-24.52830188679245</v>
      </c>
    </row>
    <row r="60" spans="1:33" ht="6.75" customHeight="1" thickBot="1" thickTop="1">
      <c r="A60" s="111"/>
      <c r="B60" s="111"/>
      <c r="C60" s="62"/>
      <c r="D60" s="61"/>
      <c r="E60" s="63"/>
      <c r="F60" s="112"/>
      <c r="G60" s="113"/>
      <c r="H60" s="114"/>
      <c r="I60" s="113"/>
      <c r="J60" s="112"/>
      <c r="K60" s="113"/>
      <c r="L60" s="112"/>
      <c r="M60" s="113"/>
      <c r="N60" s="112"/>
      <c r="O60" s="113"/>
      <c r="P60" s="112"/>
      <c r="Q60" s="113"/>
      <c r="R60" s="113"/>
      <c r="S60" s="113"/>
      <c r="T60" s="113"/>
      <c r="U60" s="113"/>
      <c r="V60" s="113"/>
      <c r="W60" s="113"/>
      <c r="X60" s="113"/>
      <c r="Y60" s="113"/>
      <c r="Z60" s="112"/>
      <c r="AA60" s="113"/>
      <c r="AB60" s="115"/>
      <c r="AC60" s="113"/>
      <c r="AD60" s="112"/>
      <c r="AE60" s="116"/>
      <c r="AF60" s="115"/>
      <c r="AG60" s="117"/>
    </row>
    <row r="61" spans="1:38" s="30" customFormat="1" ht="14.25" thickBot="1" thickTop="1">
      <c r="A61" s="141" t="s">
        <v>14</v>
      </c>
      <c r="B61" s="141"/>
      <c r="C61" s="141"/>
      <c r="D61" s="92">
        <f>COUNTA(D52:D59)</f>
        <v>8</v>
      </c>
      <c r="E61" s="92">
        <f>SUM(E52:E60)</f>
        <v>3941</v>
      </c>
      <c r="F61" s="92">
        <f>SUM(F52:F60)</f>
        <v>903</v>
      </c>
      <c r="G61" s="93">
        <f>F61/AF61*100</f>
        <v>36.41129032258065</v>
      </c>
      <c r="H61" s="92">
        <f>SUM(H52:H60)</f>
        <v>997</v>
      </c>
      <c r="I61" s="93">
        <f>H61/AF61*100</f>
        <v>40.20161290322581</v>
      </c>
      <c r="J61" s="92">
        <f>SUM(J52:J60)</f>
        <v>24</v>
      </c>
      <c r="K61" s="93">
        <f>J61/AF61*100</f>
        <v>0.967741935483871</v>
      </c>
      <c r="L61" s="92">
        <f>SUM(L52:L60)</f>
        <v>88</v>
      </c>
      <c r="M61" s="93">
        <f>L61/AF61*100</f>
        <v>3.5483870967741935</v>
      </c>
      <c r="N61" s="92">
        <f>SUM(N52:N60)</f>
        <v>12</v>
      </c>
      <c r="O61" s="93">
        <f>N61/AF61*100</f>
        <v>0.4838709677419355</v>
      </c>
      <c r="P61" s="92">
        <f>SUM(P52:P60)</f>
        <v>267</v>
      </c>
      <c r="Q61" s="93">
        <f>P61/AF61*100</f>
        <v>10.766129032258064</v>
      </c>
      <c r="R61" s="92">
        <f>SUM(R52:R60)</f>
        <v>1</v>
      </c>
      <c r="S61" s="93">
        <f>R61/AF61*100</f>
        <v>0.04032258064516129</v>
      </c>
      <c r="T61" s="92">
        <f>SUM(T52:T60)</f>
        <v>23</v>
      </c>
      <c r="U61" s="93">
        <f>T61/AF61*100</f>
        <v>0.9274193548387096</v>
      </c>
      <c r="V61" s="92">
        <f>SUM(V52:V60)</f>
        <v>0</v>
      </c>
      <c r="W61" s="93">
        <f>V61/AF61*100</f>
        <v>0</v>
      </c>
      <c r="X61" s="92">
        <f>SUM(X52:X60)</f>
        <v>1</v>
      </c>
      <c r="Y61" s="93">
        <f>X61/AF61*100</f>
        <v>0.04032258064516129</v>
      </c>
      <c r="Z61" s="92">
        <f>SUM(Z52:Z60)</f>
        <v>0</v>
      </c>
      <c r="AA61" s="93">
        <f>Z61/AF61*100</f>
        <v>0</v>
      </c>
      <c r="AB61" s="92">
        <f>SUM(AB52:AB60)</f>
        <v>2315</v>
      </c>
      <c r="AC61" s="93">
        <f>AB61/AF61*100</f>
        <v>93.34677419354838</v>
      </c>
      <c r="AD61" s="92">
        <f>SUM(AD52:AD60)</f>
        <v>165</v>
      </c>
      <c r="AE61" s="94">
        <f>AD61/AF61*100</f>
        <v>6.653225806451612</v>
      </c>
      <c r="AF61" s="95">
        <f>AB61+AD61</f>
        <v>2480</v>
      </c>
      <c r="AG61" s="96">
        <f>AF61/E61*100</f>
        <v>62.92819081451408</v>
      </c>
      <c r="AH61" s="102">
        <f>AG61-100</f>
        <v>-37.07180918548592</v>
      </c>
      <c r="AI61" s="31"/>
      <c r="AJ61" s="31"/>
      <c r="AK61" s="31"/>
      <c r="AL61" s="31"/>
    </row>
    <row r="62" ht="13.5" thickTop="1"/>
  </sheetData>
  <mergeCells count="41">
    <mergeCell ref="A40:A48"/>
    <mergeCell ref="B40:B48"/>
    <mergeCell ref="A13:A20"/>
    <mergeCell ref="C9:C11"/>
    <mergeCell ref="AH9:AH11"/>
    <mergeCell ref="A30:A39"/>
    <mergeCell ref="B30:B39"/>
    <mergeCell ref="AB9:AC10"/>
    <mergeCell ref="F10:G10"/>
    <mergeCell ref="D9:D11"/>
    <mergeCell ref="H10:I10"/>
    <mergeCell ref="A50:C50"/>
    <mergeCell ref="A1:AH1"/>
    <mergeCell ref="A2:AH2"/>
    <mergeCell ref="A3:AH3"/>
    <mergeCell ref="A4:AH4"/>
    <mergeCell ref="A5:AH5"/>
    <mergeCell ref="A6:AH6"/>
    <mergeCell ref="A7:AH7"/>
    <mergeCell ref="A8:AH8"/>
    <mergeCell ref="AG9:AG11"/>
    <mergeCell ref="A61:C61"/>
    <mergeCell ref="AF9:AF11"/>
    <mergeCell ref="Z10:AA10"/>
    <mergeCell ref="F9:AA9"/>
    <mergeCell ref="N10:O10"/>
    <mergeCell ref="A9:B10"/>
    <mergeCell ref="AD9:AE10"/>
    <mergeCell ref="L10:M10"/>
    <mergeCell ref="A22:C22"/>
    <mergeCell ref="B52:B59"/>
    <mergeCell ref="A52:A59"/>
    <mergeCell ref="R10:S10"/>
    <mergeCell ref="V10:W10"/>
    <mergeCell ref="X10:Y10"/>
    <mergeCell ref="P10:Q10"/>
    <mergeCell ref="A27:C27"/>
    <mergeCell ref="B13:B20"/>
    <mergeCell ref="J10:K10"/>
    <mergeCell ref="T10:U10"/>
    <mergeCell ref="E9:E11"/>
  </mergeCells>
  <printOptions horizontalCentered="1"/>
  <pageMargins left="0" right="0" top="0.5905511811023623" bottom="0.7874015748031497" header="0" footer="0"/>
  <pageSetup horizontalDpi="300" verticalDpi="300" orientation="landscape" paperSize="5" scale="90" r:id="rId2"/>
  <headerFooter alignWithMargins="0">
    <oddFooter>&amp;C&amp;P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5"/>
  <sheetViews>
    <sheetView workbookViewId="0" topLeftCell="A5">
      <selection activeCell="D25" sqref="D25"/>
    </sheetView>
  </sheetViews>
  <sheetFormatPr defaultColWidth="11.421875" defaultRowHeight="12.75"/>
  <cols>
    <col min="1" max="1" width="10.140625" style="1" customWidth="1"/>
    <col min="2" max="2" width="12.57421875" style="1" customWidth="1"/>
    <col min="3" max="3" width="7.421875" style="4" customWidth="1"/>
    <col min="4" max="4" width="5.28125" style="1" customWidth="1"/>
    <col min="5" max="5" width="5.7109375" style="7" customWidth="1"/>
    <col min="6" max="6" width="5.140625" style="7" customWidth="1"/>
    <col min="7" max="7" width="4.421875" style="16" customWidth="1"/>
    <col min="8" max="8" width="5.140625" style="7" customWidth="1"/>
    <col min="9" max="9" width="4.421875" style="16" customWidth="1"/>
    <col min="10" max="10" width="5.140625" style="7" customWidth="1"/>
    <col min="11" max="11" width="4.421875" style="16" customWidth="1"/>
    <col min="12" max="12" width="5.140625" style="7" customWidth="1"/>
    <col min="13" max="13" width="4.421875" style="16" customWidth="1"/>
    <col min="14" max="14" width="5.140625" style="7" customWidth="1"/>
    <col min="15" max="15" width="4.421875" style="16" customWidth="1"/>
    <col min="16" max="16" width="5.140625" style="7" customWidth="1"/>
    <col min="17" max="17" width="4.421875" style="16" customWidth="1"/>
    <col min="18" max="18" width="4.57421875" style="16" customWidth="1"/>
    <col min="19" max="19" width="4.421875" style="16" customWidth="1"/>
    <col min="20" max="20" width="5.140625" style="16" customWidth="1"/>
    <col min="21" max="21" width="4.421875" style="16" customWidth="1"/>
    <col min="22" max="22" width="5.140625" style="16" customWidth="1"/>
    <col min="23" max="23" width="4.421875" style="16" customWidth="1"/>
    <col min="24" max="24" width="5.140625" style="16" customWidth="1"/>
    <col min="25" max="25" width="4.421875" style="16" customWidth="1"/>
    <col min="26" max="26" width="5.140625" style="7" customWidth="1"/>
    <col min="27" max="27" width="4.421875" style="16" customWidth="1"/>
    <col min="28" max="28" width="5.140625" style="10" customWidth="1"/>
    <col min="29" max="29" width="3.421875" style="10" customWidth="1"/>
    <col min="30" max="30" width="4.421875" style="8" customWidth="1"/>
    <col min="31" max="31" width="4.00390625" style="16" customWidth="1"/>
    <col min="32" max="32" width="6.7109375" style="8" customWidth="1"/>
    <col min="33" max="33" width="7.28125" style="20" customWidth="1"/>
    <col min="34" max="34" width="7.140625" style="15" customWidth="1"/>
    <col min="35" max="38" width="11.421875" style="15" customWidth="1"/>
  </cols>
  <sheetData>
    <row r="1" spans="1:34" ht="39.7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</row>
    <row r="2" spans="1:34" ht="18">
      <c r="A2" s="166" t="s">
        <v>11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34" ht="12.75">
      <c r="A3" s="167" t="s">
        <v>12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</row>
    <row r="4" spans="1:34" ht="12.75">
      <c r="A4" s="168" t="s">
        <v>13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</row>
    <row r="5" spans="1:34" ht="12.7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</row>
    <row r="6" spans="1:34" ht="25.5" customHeight="1">
      <c r="A6" s="169" t="s">
        <v>56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</row>
    <row r="7" spans="1:34" ht="13.5" customHeight="1">
      <c r="A7" s="170" t="s">
        <v>61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</row>
    <row r="8" spans="1:34" ht="13.5" thickBo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</row>
    <row r="9" spans="1:38" s="17" customFormat="1" ht="12" customHeight="1" thickBot="1" thickTop="1">
      <c r="A9" s="138" t="s">
        <v>26</v>
      </c>
      <c r="B9" s="139"/>
      <c r="C9" s="153" t="s">
        <v>2</v>
      </c>
      <c r="D9" s="158" t="s">
        <v>3</v>
      </c>
      <c r="E9" s="149" t="s">
        <v>17</v>
      </c>
      <c r="F9" s="161" t="s">
        <v>20</v>
      </c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54" t="s">
        <v>21</v>
      </c>
      <c r="AC9" s="155"/>
      <c r="AD9" s="172" t="s">
        <v>18</v>
      </c>
      <c r="AE9" s="173"/>
      <c r="AF9" s="149" t="s">
        <v>19</v>
      </c>
      <c r="AG9" s="150" t="s">
        <v>45</v>
      </c>
      <c r="AH9" s="162" t="s">
        <v>49</v>
      </c>
      <c r="AI9" s="18"/>
      <c r="AJ9" s="18"/>
      <c r="AK9" s="18"/>
      <c r="AL9" s="18"/>
    </row>
    <row r="10" spans="1:34" s="19" customFormat="1" ht="18.75" customHeight="1" thickBot="1" thickTop="1">
      <c r="A10" s="140"/>
      <c r="B10" s="148"/>
      <c r="C10" s="153"/>
      <c r="D10" s="158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59"/>
      <c r="S10" s="160"/>
      <c r="T10" s="159"/>
      <c r="U10" s="160"/>
      <c r="V10" s="159"/>
      <c r="W10" s="160"/>
      <c r="X10" s="159"/>
      <c r="Y10" s="160"/>
      <c r="Z10" s="149"/>
      <c r="AA10" s="149"/>
      <c r="AB10" s="156"/>
      <c r="AC10" s="157"/>
      <c r="AD10" s="174"/>
      <c r="AE10" s="175"/>
      <c r="AF10" s="149"/>
      <c r="AG10" s="151"/>
      <c r="AH10" s="163"/>
    </row>
    <row r="11" spans="1:34" s="19" customFormat="1" ht="12.75" customHeight="1" thickBot="1" thickTop="1">
      <c r="A11" s="89" t="s">
        <v>27</v>
      </c>
      <c r="B11" s="89" t="s">
        <v>28</v>
      </c>
      <c r="C11" s="153"/>
      <c r="D11" s="158"/>
      <c r="E11" s="149"/>
      <c r="F11" s="87" t="s">
        <v>15</v>
      </c>
      <c r="G11" s="90" t="s">
        <v>16</v>
      </c>
      <c r="H11" s="87" t="s">
        <v>15</v>
      </c>
      <c r="I11" s="90" t="s">
        <v>16</v>
      </c>
      <c r="J11" s="87" t="s">
        <v>15</v>
      </c>
      <c r="K11" s="90" t="s">
        <v>16</v>
      </c>
      <c r="L11" s="87" t="s">
        <v>15</v>
      </c>
      <c r="M11" s="90" t="s">
        <v>16</v>
      </c>
      <c r="N11" s="87" t="s">
        <v>15</v>
      </c>
      <c r="O11" s="90" t="s">
        <v>16</v>
      </c>
      <c r="P11" s="87" t="s">
        <v>15</v>
      </c>
      <c r="Q11" s="90" t="s">
        <v>16</v>
      </c>
      <c r="R11" s="87" t="s">
        <v>15</v>
      </c>
      <c r="S11" s="90" t="s">
        <v>16</v>
      </c>
      <c r="T11" s="87" t="s">
        <v>15</v>
      </c>
      <c r="U11" s="90" t="s">
        <v>16</v>
      </c>
      <c r="V11" s="87" t="s">
        <v>15</v>
      </c>
      <c r="W11" s="90" t="s">
        <v>16</v>
      </c>
      <c r="X11" s="87" t="s">
        <v>15</v>
      </c>
      <c r="Y11" s="90" t="s">
        <v>16</v>
      </c>
      <c r="Z11" s="87" t="s">
        <v>15</v>
      </c>
      <c r="AA11" s="90" t="s">
        <v>16</v>
      </c>
      <c r="AB11" s="88" t="s">
        <v>22</v>
      </c>
      <c r="AC11" s="91" t="s">
        <v>16</v>
      </c>
      <c r="AD11" s="87" t="s">
        <v>22</v>
      </c>
      <c r="AE11" s="91" t="s">
        <v>16</v>
      </c>
      <c r="AF11" s="149"/>
      <c r="AG11" s="152"/>
      <c r="AH11" s="164"/>
    </row>
    <row r="12" spans="1:38" s="2" customFormat="1" ht="7.5" customHeight="1" thickBot="1" thickTop="1">
      <c r="A12" s="1"/>
      <c r="B12" s="1"/>
      <c r="C12" s="4"/>
      <c r="D12" s="1"/>
      <c r="E12" s="7"/>
      <c r="F12" s="7"/>
      <c r="G12" s="16"/>
      <c r="H12" s="7"/>
      <c r="I12" s="16"/>
      <c r="J12" s="7"/>
      <c r="K12" s="16"/>
      <c r="L12" s="7"/>
      <c r="M12" s="16"/>
      <c r="N12" s="7"/>
      <c r="O12" s="16"/>
      <c r="P12" s="7"/>
      <c r="Q12" s="16"/>
      <c r="R12" s="16"/>
      <c r="S12" s="16"/>
      <c r="T12" s="16"/>
      <c r="U12" s="16"/>
      <c r="V12" s="16"/>
      <c r="W12" s="16"/>
      <c r="X12" s="16"/>
      <c r="Y12" s="16"/>
      <c r="Z12" s="7"/>
      <c r="AA12" s="16"/>
      <c r="AB12" s="10"/>
      <c r="AC12" s="10"/>
      <c r="AD12" s="9"/>
      <c r="AE12" s="16"/>
      <c r="AF12" s="9"/>
      <c r="AG12" s="21"/>
      <c r="AH12" s="12"/>
      <c r="AI12" s="12"/>
      <c r="AJ12" s="12"/>
      <c r="AK12" s="12"/>
      <c r="AL12" s="12"/>
    </row>
    <row r="13" spans="1:42" ht="13.5" thickTop="1">
      <c r="A13" s="183" t="s">
        <v>50</v>
      </c>
      <c r="B13" s="186" t="s">
        <v>51</v>
      </c>
      <c r="C13" s="33">
        <v>374</v>
      </c>
      <c r="D13" s="34" t="s">
        <v>5</v>
      </c>
      <c r="E13" s="35">
        <v>237</v>
      </c>
      <c r="F13" s="36">
        <v>70</v>
      </c>
      <c r="G13" s="37">
        <f aca="true" t="shared" si="0" ref="G13:G23">F13/AF13*100</f>
        <v>34.31372549019608</v>
      </c>
      <c r="H13" s="38">
        <v>104</v>
      </c>
      <c r="I13" s="37">
        <f aca="true" t="shared" si="1" ref="I13:I23">H13/AF13*100</f>
        <v>50.98039215686274</v>
      </c>
      <c r="J13" s="36">
        <v>4</v>
      </c>
      <c r="K13" s="37">
        <f aca="true" t="shared" si="2" ref="K13:K23">J13/AF13*100</f>
        <v>1.9607843137254901</v>
      </c>
      <c r="L13" s="36">
        <v>2</v>
      </c>
      <c r="M13" s="37">
        <f aca="true" t="shared" si="3" ref="M13:M23">L13/AF13*100</f>
        <v>0.9803921568627451</v>
      </c>
      <c r="N13" s="36">
        <v>0</v>
      </c>
      <c r="O13" s="37">
        <f aca="true" t="shared" si="4" ref="O13:O23">N13/AF13*100</f>
        <v>0</v>
      </c>
      <c r="P13" s="36">
        <v>4</v>
      </c>
      <c r="Q13" s="37">
        <f aca="true" t="shared" si="5" ref="Q13:Q23">P13/AF13*100</f>
        <v>1.9607843137254901</v>
      </c>
      <c r="R13" s="79">
        <v>0</v>
      </c>
      <c r="S13" s="37">
        <f aca="true" t="shared" si="6" ref="S13:S22">R13/AF13*100</f>
        <v>0</v>
      </c>
      <c r="T13" s="59">
        <v>0</v>
      </c>
      <c r="U13" s="37">
        <f aca="true" t="shared" si="7" ref="U13:U23">T13/AF13*100</f>
        <v>0</v>
      </c>
      <c r="V13" s="59">
        <v>0</v>
      </c>
      <c r="W13" s="37">
        <f aca="true" t="shared" si="8" ref="W13:W23">V13/AF13*100</f>
        <v>0</v>
      </c>
      <c r="X13" s="59">
        <v>0</v>
      </c>
      <c r="Y13" s="37">
        <f aca="true" t="shared" si="9" ref="Y13:Y23">X13/AF13*100</f>
        <v>0</v>
      </c>
      <c r="Z13" s="36">
        <v>0</v>
      </c>
      <c r="AA13" s="37">
        <f aca="true" t="shared" si="10" ref="AA13:AA23">Z13/AF13*100</f>
        <v>0</v>
      </c>
      <c r="AB13" s="39">
        <f aca="true" t="shared" si="11" ref="AB13:AB23">F13+H13+J13+L13+N13+P13+T13+V13+X13+Z13</f>
        <v>184</v>
      </c>
      <c r="AC13" s="37">
        <f aca="true" t="shared" si="12" ref="AC13:AC23">AB13/AF13*100</f>
        <v>90.19607843137256</v>
      </c>
      <c r="AD13" s="36">
        <v>20</v>
      </c>
      <c r="AE13" s="40">
        <f aca="true" t="shared" si="13" ref="AE13:AE23">AD13/AF13*100</f>
        <v>9.803921568627452</v>
      </c>
      <c r="AF13" s="39">
        <f aca="true" t="shared" si="14" ref="AF13:AF23">AB13+AD13</f>
        <v>204</v>
      </c>
      <c r="AG13" s="103">
        <f aca="true" t="shared" si="15" ref="AG13:AG23">AF13/E13*100</f>
        <v>86.07594936708861</v>
      </c>
      <c r="AH13" s="101">
        <f aca="true" t="shared" si="16" ref="AH13:AH23">AG13-100</f>
        <v>-13.924050632911388</v>
      </c>
      <c r="AI13"/>
      <c r="AM13" s="15"/>
      <c r="AN13" s="15"/>
      <c r="AO13" s="15"/>
      <c r="AP13" s="15"/>
    </row>
    <row r="14" spans="1:42" ht="12.75">
      <c r="A14" s="184"/>
      <c r="B14" s="187"/>
      <c r="C14" s="5">
        <v>375</v>
      </c>
      <c r="D14" s="3" t="s">
        <v>5</v>
      </c>
      <c r="E14" s="6">
        <v>521</v>
      </c>
      <c r="F14" s="22">
        <v>106</v>
      </c>
      <c r="G14" s="23">
        <f t="shared" si="0"/>
        <v>25.29832935560859</v>
      </c>
      <c r="H14" s="24">
        <v>261</v>
      </c>
      <c r="I14" s="23">
        <f t="shared" si="1"/>
        <v>62.29116945107399</v>
      </c>
      <c r="J14" s="22">
        <v>1</v>
      </c>
      <c r="K14" s="23">
        <f t="shared" si="2"/>
        <v>0.23866348448687352</v>
      </c>
      <c r="L14" s="22">
        <v>2</v>
      </c>
      <c r="M14" s="23">
        <f t="shared" si="3"/>
        <v>0.47732696897374705</v>
      </c>
      <c r="N14" s="22">
        <v>0</v>
      </c>
      <c r="O14" s="23">
        <f t="shared" si="4"/>
        <v>0</v>
      </c>
      <c r="P14" s="22">
        <v>8</v>
      </c>
      <c r="Q14" s="23">
        <f t="shared" si="5"/>
        <v>1.9093078758949882</v>
      </c>
      <c r="R14" s="80">
        <v>0</v>
      </c>
      <c r="S14" s="23">
        <f t="shared" si="6"/>
        <v>0</v>
      </c>
      <c r="T14" s="55">
        <v>0</v>
      </c>
      <c r="U14" s="23">
        <f t="shared" si="7"/>
        <v>0</v>
      </c>
      <c r="V14" s="55">
        <v>0</v>
      </c>
      <c r="W14" s="23">
        <f t="shared" si="8"/>
        <v>0</v>
      </c>
      <c r="X14" s="55">
        <v>0</v>
      </c>
      <c r="Y14" s="23">
        <f t="shared" si="9"/>
        <v>0</v>
      </c>
      <c r="Z14" s="22">
        <v>0</v>
      </c>
      <c r="AA14" s="23">
        <f t="shared" si="10"/>
        <v>0</v>
      </c>
      <c r="AB14" s="25">
        <f t="shared" si="11"/>
        <v>378</v>
      </c>
      <c r="AC14" s="23">
        <f t="shared" si="12"/>
        <v>90.21479713603819</v>
      </c>
      <c r="AD14" s="22">
        <v>41</v>
      </c>
      <c r="AE14" s="26">
        <f t="shared" si="13"/>
        <v>9.785202863961814</v>
      </c>
      <c r="AF14" s="25">
        <f t="shared" si="14"/>
        <v>419</v>
      </c>
      <c r="AG14" s="104">
        <f t="shared" si="15"/>
        <v>80.42226487523992</v>
      </c>
      <c r="AH14" s="105">
        <f t="shared" si="16"/>
        <v>-19.577735124760082</v>
      </c>
      <c r="AI14"/>
      <c r="AM14" s="15"/>
      <c r="AN14" s="15"/>
      <c r="AO14" s="15"/>
      <c r="AP14" s="15"/>
    </row>
    <row r="15" spans="1:42" ht="12.75">
      <c r="A15" s="184"/>
      <c r="B15" s="187"/>
      <c r="C15" s="5">
        <v>375</v>
      </c>
      <c r="D15" s="3" t="s">
        <v>6</v>
      </c>
      <c r="E15" s="6">
        <v>521</v>
      </c>
      <c r="F15" s="22">
        <v>105</v>
      </c>
      <c r="G15" s="23">
        <f t="shared" si="0"/>
        <v>24.881516587677723</v>
      </c>
      <c r="H15" s="24">
        <v>258</v>
      </c>
      <c r="I15" s="23">
        <f t="shared" si="1"/>
        <v>61.137440758293835</v>
      </c>
      <c r="J15" s="22">
        <v>5</v>
      </c>
      <c r="K15" s="23">
        <f t="shared" si="2"/>
        <v>1.1848341232227488</v>
      </c>
      <c r="L15" s="22">
        <v>0</v>
      </c>
      <c r="M15" s="23">
        <f t="shared" si="3"/>
        <v>0</v>
      </c>
      <c r="N15" s="22">
        <v>0</v>
      </c>
      <c r="O15" s="23">
        <f t="shared" si="4"/>
        <v>0</v>
      </c>
      <c r="P15" s="22">
        <v>16</v>
      </c>
      <c r="Q15" s="23">
        <f t="shared" si="5"/>
        <v>3.7914691943127963</v>
      </c>
      <c r="R15" s="80">
        <v>0</v>
      </c>
      <c r="S15" s="23">
        <f t="shared" si="6"/>
        <v>0</v>
      </c>
      <c r="T15" s="55">
        <v>0</v>
      </c>
      <c r="U15" s="23">
        <f t="shared" si="7"/>
        <v>0</v>
      </c>
      <c r="V15" s="55">
        <v>0</v>
      </c>
      <c r="W15" s="23">
        <f t="shared" si="8"/>
        <v>0</v>
      </c>
      <c r="X15" s="55">
        <v>0</v>
      </c>
      <c r="Y15" s="23">
        <f t="shared" si="9"/>
        <v>0</v>
      </c>
      <c r="Z15" s="22">
        <v>0</v>
      </c>
      <c r="AA15" s="23">
        <f t="shared" si="10"/>
        <v>0</v>
      </c>
      <c r="AB15" s="25">
        <f t="shared" si="11"/>
        <v>384</v>
      </c>
      <c r="AC15" s="23">
        <f t="shared" si="12"/>
        <v>90.99526066350711</v>
      </c>
      <c r="AD15" s="22">
        <v>38</v>
      </c>
      <c r="AE15" s="26">
        <f t="shared" si="13"/>
        <v>9.004739336492891</v>
      </c>
      <c r="AF15" s="25">
        <f t="shared" si="14"/>
        <v>422</v>
      </c>
      <c r="AG15" s="104">
        <f t="shared" si="15"/>
        <v>80.99808061420346</v>
      </c>
      <c r="AH15" s="105">
        <f t="shared" si="16"/>
        <v>-19.00191938579654</v>
      </c>
      <c r="AI15"/>
      <c r="AM15" s="15"/>
      <c r="AN15" s="15"/>
      <c r="AO15" s="15"/>
      <c r="AP15" s="15"/>
    </row>
    <row r="16" spans="1:42" ht="12.75">
      <c r="A16" s="184"/>
      <c r="B16" s="187"/>
      <c r="C16" s="5">
        <v>376</v>
      </c>
      <c r="D16" s="3" t="s">
        <v>5</v>
      </c>
      <c r="E16" s="6">
        <v>498</v>
      </c>
      <c r="F16" s="22">
        <v>132</v>
      </c>
      <c r="G16" s="23">
        <f t="shared" si="0"/>
        <v>30.8411214953271</v>
      </c>
      <c r="H16" s="24">
        <v>251</v>
      </c>
      <c r="I16" s="23">
        <f t="shared" si="1"/>
        <v>58.64485981308412</v>
      </c>
      <c r="J16" s="22">
        <v>3</v>
      </c>
      <c r="K16" s="23">
        <f t="shared" si="2"/>
        <v>0.7009345794392523</v>
      </c>
      <c r="L16" s="22">
        <v>0</v>
      </c>
      <c r="M16" s="23">
        <f t="shared" si="3"/>
        <v>0</v>
      </c>
      <c r="N16" s="22">
        <v>0</v>
      </c>
      <c r="O16" s="23">
        <f t="shared" si="4"/>
        <v>0</v>
      </c>
      <c r="P16" s="22">
        <v>8</v>
      </c>
      <c r="Q16" s="23">
        <f t="shared" si="5"/>
        <v>1.8691588785046727</v>
      </c>
      <c r="R16" s="80">
        <v>0</v>
      </c>
      <c r="S16" s="23">
        <f t="shared" si="6"/>
        <v>0</v>
      </c>
      <c r="T16" s="55">
        <v>0</v>
      </c>
      <c r="U16" s="23">
        <f t="shared" si="7"/>
        <v>0</v>
      </c>
      <c r="V16" s="55">
        <v>0</v>
      </c>
      <c r="W16" s="23">
        <f t="shared" si="8"/>
        <v>0</v>
      </c>
      <c r="X16" s="55">
        <v>0</v>
      </c>
      <c r="Y16" s="23">
        <f t="shared" si="9"/>
        <v>0</v>
      </c>
      <c r="Z16" s="22">
        <v>0</v>
      </c>
      <c r="AA16" s="23">
        <f t="shared" si="10"/>
        <v>0</v>
      </c>
      <c r="AB16" s="25">
        <f t="shared" si="11"/>
        <v>394</v>
      </c>
      <c r="AC16" s="23">
        <f t="shared" si="12"/>
        <v>92.05607476635514</v>
      </c>
      <c r="AD16" s="22">
        <v>34</v>
      </c>
      <c r="AE16" s="26">
        <f t="shared" si="13"/>
        <v>7.943925233644859</v>
      </c>
      <c r="AF16" s="25">
        <f t="shared" si="14"/>
        <v>428</v>
      </c>
      <c r="AG16" s="104">
        <f t="shared" si="15"/>
        <v>85.94377510040161</v>
      </c>
      <c r="AH16" s="105">
        <f t="shared" si="16"/>
        <v>-14.05622489959839</v>
      </c>
      <c r="AI16"/>
      <c r="AM16" s="15"/>
      <c r="AN16" s="15"/>
      <c r="AO16" s="15"/>
      <c r="AP16" s="15"/>
    </row>
    <row r="17" spans="1:42" ht="12.75">
      <c r="A17" s="184"/>
      <c r="B17" s="187"/>
      <c r="C17" s="5">
        <v>376</v>
      </c>
      <c r="D17" s="3" t="s">
        <v>6</v>
      </c>
      <c r="E17" s="6">
        <v>499</v>
      </c>
      <c r="F17" s="22">
        <v>144</v>
      </c>
      <c r="G17" s="23">
        <f t="shared" si="0"/>
        <v>36.18090452261307</v>
      </c>
      <c r="H17" s="24">
        <v>193</v>
      </c>
      <c r="I17" s="23">
        <f t="shared" si="1"/>
        <v>48.49246231155779</v>
      </c>
      <c r="J17" s="22">
        <v>1</v>
      </c>
      <c r="K17" s="23">
        <f t="shared" si="2"/>
        <v>0.25125628140703515</v>
      </c>
      <c r="L17" s="22">
        <v>0</v>
      </c>
      <c r="M17" s="23">
        <f t="shared" si="3"/>
        <v>0</v>
      </c>
      <c r="N17" s="22">
        <v>0</v>
      </c>
      <c r="O17" s="23">
        <f t="shared" si="4"/>
        <v>0</v>
      </c>
      <c r="P17" s="22">
        <v>6</v>
      </c>
      <c r="Q17" s="23">
        <f t="shared" si="5"/>
        <v>1.507537688442211</v>
      </c>
      <c r="R17" s="80">
        <v>0</v>
      </c>
      <c r="S17" s="23">
        <f t="shared" si="6"/>
        <v>0</v>
      </c>
      <c r="T17" s="55">
        <v>0</v>
      </c>
      <c r="U17" s="23">
        <f t="shared" si="7"/>
        <v>0</v>
      </c>
      <c r="V17" s="55">
        <v>0</v>
      </c>
      <c r="W17" s="23">
        <f t="shared" si="8"/>
        <v>0</v>
      </c>
      <c r="X17" s="55">
        <v>0</v>
      </c>
      <c r="Y17" s="23">
        <f t="shared" si="9"/>
        <v>0</v>
      </c>
      <c r="Z17" s="22">
        <v>0</v>
      </c>
      <c r="AA17" s="23">
        <f t="shared" si="10"/>
        <v>0</v>
      </c>
      <c r="AB17" s="25">
        <f t="shared" si="11"/>
        <v>344</v>
      </c>
      <c r="AC17" s="23">
        <f t="shared" si="12"/>
        <v>86.4321608040201</v>
      </c>
      <c r="AD17" s="22">
        <v>54</v>
      </c>
      <c r="AE17" s="26">
        <f t="shared" si="13"/>
        <v>13.5678391959799</v>
      </c>
      <c r="AF17" s="25">
        <f t="shared" si="14"/>
        <v>398</v>
      </c>
      <c r="AG17" s="104">
        <f t="shared" si="15"/>
        <v>79.75951903807615</v>
      </c>
      <c r="AH17" s="105">
        <f t="shared" si="16"/>
        <v>-20.24048096192385</v>
      </c>
      <c r="AI17"/>
      <c r="AM17" s="15"/>
      <c r="AN17" s="15"/>
      <c r="AO17" s="15"/>
      <c r="AP17" s="15"/>
    </row>
    <row r="18" spans="1:42" ht="12.75">
      <c r="A18" s="184"/>
      <c r="B18" s="187"/>
      <c r="C18" s="5">
        <v>377</v>
      </c>
      <c r="D18" s="3" t="s">
        <v>5</v>
      </c>
      <c r="E18" s="6">
        <v>481</v>
      </c>
      <c r="F18" s="22">
        <v>152</v>
      </c>
      <c r="G18" s="23">
        <f t="shared" si="0"/>
        <v>41.30434782608695</v>
      </c>
      <c r="H18" s="24">
        <v>150</v>
      </c>
      <c r="I18" s="23">
        <f t="shared" si="1"/>
        <v>40.76086956521739</v>
      </c>
      <c r="J18" s="22">
        <v>8</v>
      </c>
      <c r="K18" s="23">
        <f t="shared" si="2"/>
        <v>2.1739130434782608</v>
      </c>
      <c r="L18" s="22">
        <v>0</v>
      </c>
      <c r="M18" s="23">
        <f t="shared" si="3"/>
        <v>0</v>
      </c>
      <c r="N18" s="22">
        <v>0</v>
      </c>
      <c r="O18" s="23">
        <f t="shared" si="4"/>
        <v>0</v>
      </c>
      <c r="P18" s="22">
        <v>23</v>
      </c>
      <c r="Q18" s="23">
        <f t="shared" si="5"/>
        <v>6.25</v>
      </c>
      <c r="R18" s="80">
        <v>0</v>
      </c>
      <c r="S18" s="23">
        <f t="shared" si="6"/>
        <v>0</v>
      </c>
      <c r="T18" s="55">
        <v>0</v>
      </c>
      <c r="U18" s="23">
        <f t="shared" si="7"/>
        <v>0</v>
      </c>
      <c r="V18" s="55">
        <v>0</v>
      </c>
      <c r="W18" s="23">
        <f t="shared" si="8"/>
        <v>0</v>
      </c>
      <c r="X18" s="55">
        <v>0</v>
      </c>
      <c r="Y18" s="23">
        <f t="shared" si="9"/>
        <v>0</v>
      </c>
      <c r="Z18" s="22">
        <v>0</v>
      </c>
      <c r="AA18" s="23">
        <f t="shared" si="10"/>
        <v>0</v>
      </c>
      <c r="AB18" s="25">
        <f t="shared" si="11"/>
        <v>333</v>
      </c>
      <c r="AC18" s="23">
        <f t="shared" si="12"/>
        <v>90.48913043478261</v>
      </c>
      <c r="AD18" s="22">
        <v>35</v>
      </c>
      <c r="AE18" s="26">
        <f t="shared" si="13"/>
        <v>9.510869565217392</v>
      </c>
      <c r="AF18" s="25">
        <f t="shared" si="14"/>
        <v>368</v>
      </c>
      <c r="AG18" s="104">
        <f t="shared" si="15"/>
        <v>76.50727650727652</v>
      </c>
      <c r="AH18" s="105">
        <f t="shared" si="16"/>
        <v>-23.492723492723485</v>
      </c>
      <c r="AI18"/>
      <c r="AM18" s="15"/>
      <c r="AN18" s="15"/>
      <c r="AO18" s="15"/>
      <c r="AP18" s="15"/>
    </row>
    <row r="19" spans="1:42" ht="12.75">
      <c r="A19" s="184"/>
      <c r="B19" s="187"/>
      <c r="C19" s="5">
        <v>377</v>
      </c>
      <c r="D19" s="3" t="s">
        <v>6</v>
      </c>
      <c r="E19" s="6">
        <v>482</v>
      </c>
      <c r="F19" s="22">
        <v>150</v>
      </c>
      <c r="G19" s="23">
        <f t="shared" si="0"/>
        <v>38.860103626943</v>
      </c>
      <c r="H19" s="24">
        <v>180</v>
      </c>
      <c r="I19" s="23">
        <f t="shared" si="1"/>
        <v>46.63212435233161</v>
      </c>
      <c r="J19" s="22">
        <v>3</v>
      </c>
      <c r="K19" s="23">
        <f t="shared" si="2"/>
        <v>0.7772020725388601</v>
      </c>
      <c r="L19" s="22">
        <v>5</v>
      </c>
      <c r="M19" s="23">
        <f t="shared" si="3"/>
        <v>1.2953367875647668</v>
      </c>
      <c r="N19" s="22">
        <v>0</v>
      </c>
      <c r="O19" s="23">
        <f t="shared" si="4"/>
        <v>0</v>
      </c>
      <c r="P19" s="22">
        <v>17</v>
      </c>
      <c r="Q19" s="23">
        <f t="shared" si="5"/>
        <v>4.404145077720207</v>
      </c>
      <c r="R19" s="80">
        <v>0</v>
      </c>
      <c r="S19" s="23">
        <f t="shared" si="6"/>
        <v>0</v>
      </c>
      <c r="T19" s="55">
        <v>0</v>
      </c>
      <c r="U19" s="23">
        <f t="shared" si="7"/>
        <v>0</v>
      </c>
      <c r="V19" s="55">
        <v>0</v>
      </c>
      <c r="W19" s="23">
        <f t="shared" si="8"/>
        <v>0</v>
      </c>
      <c r="X19" s="55">
        <v>0</v>
      </c>
      <c r="Y19" s="23">
        <f t="shared" si="9"/>
        <v>0</v>
      </c>
      <c r="Z19" s="22">
        <v>0</v>
      </c>
      <c r="AA19" s="23">
        <f t="shared" si="10"/>
        <v>0</v>
      </c>
      <c r="AB19" s="25">
        <f t="shared" si="11"/>
        <v>355</v>
      </c>
      <c r="AC19" s="23">
        <f t="shared" si="12"/>
        <v>91.96891191709845</v>
      </c>
      <c r="AD19" s="22">
        <v>31</v>
      </c>
      <c r="AE19" s="26">
        <f t="shared" si="13"/>
        <v>8.031088082901555</v>
      </c>
      <c r="AF19" s="25">
        <f t="shared" si="14"/>
        <v>386</v>
      </c>
      <c r="AG19" s="104">
        <f t="shared" si="15"/>
        <v>80.08298755186722</v>
      </c>
      <c r="AH19" s="105">
        <f t="shared" si="16"/>
        <v>-19.91701244813278</v>
      </c>
      <c r="AI19"/>
      <c r="AM19" s="15"/>
      <c r="AN19" s="15"/>
      <c r="AO19" s="15"/>
      <c r="AP19" s="15"/>
    </row>
    <row r="20" spans="1:42" ht="12.75">
      <c r="A20" s="184"/>
      <c r="B20" s="187"/>
      <c r="C20" s="5">
        <v>378</v>
      </c>
      <c r="D20" s="3" t="s">
        <v>5</v>
      </c>
      <c r="E20" s="6">
        <v>481</v>
      </c>
      <c r="F20" s="22">
        <v>144</v>
      </c>
      <c r="G20" s="23">
        <f t="shared" si="0"/>
        <v>40.11142061281337</v>
      </c>
      <c r="H20" s="24">
        <v>181</v>
      </c>
      <c r="I20" s="23">
        <f t="shared" si="1"/>
        <v>50.41782729805014</v>
      </c>
      <c r="J20" s="22">
        <v>2</v>
      </c>
      <c r="K20" s="23">
        <f t="shared" si="2"/>
        <v>0.5571030640668524</v>
      </c>
      <c r="L20" s="22">
        <v>3</v>
      </c>
      <c r="M20" s="23">
        <f t="shared" si="3"/>
        <v>0.8356545961002786</v>
      </c>
      <c r="N20" s="22">
        <v>1</v>
      </c>
      <c r="O20" s="23">
        <f t="shared" si="4"/>
        <v>0.2785515320334262</v>
      </c>
      <c r="P20" s="22">
        <v>1</v>
      </c>
      <c r="Q20" s="23">
        <f t="shared" si="5"/>
        <v>0.2785515320334262</v>
      </c>
      <c r="R20" s="80">
        <v>0</v>
      </c>
      <c r="S20" s="23">
        <f t="shared" si="6"/>
        <v>0</v>
      </c>
      <c r="T20" s="55">
        <v>0</v>
      </c>
      <c r="U20" s="23">
        <f t="shared" si="7"/>
        <v>0</v>
      </c>
      <c r="V20" s="55">
        <v>0</v>
      </c>
      <c r="W20" s="23">
        <f t="shared" si="8"/>
        <v>0</v>
      </c>
      <c r="X20" s="55">
        <v>0</v>
      </c>
      <c r="Y20" s="23">
        <f t="shared" si="9"/>
        <v>0</v>
      </c>
      <c r="Z20" s="22">
        <v>0</v>
      </c>
      <c r="AA20" s="23">
        <f t="shared" si="10"/>
        <v>0</v>
      </c>
      <c r="AB20" s="25">
        <f t="shared" si="11"/>
        <v>332</v>
      </c>
      <c r="AC20" s="23">
        <f t="shared" si="12"/>
        <v>92.47910863509749</v>
      </c>
      <c r="AD20" s="22">
        <v>27</v>
      </c>
      <c r="AE20" s="26">
        <f t="shared" si="13"/>
        <v>7.520891364902507</v>
      </c>
      <c r="AF20" s="25">
        <f t="shared" si="14"/>
        <v>359</v>
      </c>
      <c r="AG20" s="104">
        <f t="shared" si="15"/>
        <v>74.63617463617463</v>
      </c>
      <c r="AH20" s="105">
        <f t="shared" si="16"/>
        <v>-25.36382536382537</v>
      </c>
      <c r="AI20"/>
      <c r="AM20" s="15"/>
      <c r="AN20" s="15"/>
      <c r="AO20" s="15"/>
      <c r="AP20" s="15"/>
    </row>
    <row r="21" spans="1:42" ht="12.75">
      <c r="A21" s="184"/>
      <c r="B21" s="187"/>
      <c r="C21" s="5">
        <v>378</v>
      </c>
      <c r="D21" s="3" t="s">
        <v>6</v>
      </c>
      <c r="E21" s="6">
        <v>482</v>
      </c>
      <c r="F21" s="22">
        <v>141</v>
      </c>
      <c r="G21" s="23">
        <f t="shared" si="0"/>
        <v>39.60674157303371</v>
      </c>
      <c r="H21" s="24">
        <v>184</v>
      </c>
      <c r="I21" s="23">
        <f t="shared" si="1"/>
        <v>51.68539325842697</v>
      </c>
      <c r="J21" s="22">
        <v>9</v>
      </c>
      <c r="K21" s="23">
        <f t="shared" si="2"/>
        <v>2.528089887640449</v>
      </c>
      <c r="L21" s="22">
        <v>0</v>
      </c>
      <c r="M21" s="23">
        <f t="shared" si="3"/>
        <v>0</v>
      </c>
      <c r="N21" s="22">
        <v>0</v>
      </c>
      <c r="O21" s="23">
        <f t="shared" si="4"/>
        <v>0</v>
      </c>
      <c r="P21" s="22">
        <v>3</v>
      </c>
      <c r="Q21" s="23">
        <f t="shared" si="5"/>
        <v>0.8426966292134831</v>
      </c>
      <c r="R21" s="80">
        <v>0</v>
      </c>
      <c r="S21" s="23">
        <f t="shared" si="6"/>
        <v>0</v>
      </c>
      <c r="T21" s="55">
        <v>0</v>
      </c>
      <c r="U21" s="23">
        <f t="shared" si="7"/>
        <v>0</v>
      </c>
      <c r="V21" s="55">
        <v>1</v>
      </c>
      <c r="W21" s="23">
        <f t="shared" si="8"/>
        <v>0.2808988764044944</v>
      </c>
      <c r="X21" s="55">
        <v>0</v>
      </c>
      <c r="Y21" s="23">
        <f t="shared" si="9"/>
        <v>0</v>
      </c>
      <c r="Z21" s="22">
        <v>0</v>
      </c>
      <c r="AA21" s="23">
        <f t="shared" si="10"/>
        <v>0</v>
      </c>
      <c r="AB21" s="25">
        <f t="shared" si="11"/>
        <v>338</v>
      </c>
      <c r="AC21" s="23">
        <f t="shared" si="12"/>
        <v>94.9438202247191</v>
      </c>
      <c r="AD21" s="22">
        <v>18</v>
      </c>
      <c r="AE21" s="26">
        <f t="shared" si="13"/>
        <v>5.056179775280898</v>
      </c>
      <c r="AF21" s="25">
        <f t="shared" si="14"/>
        <v>356</v>
      </c>
      <c r="AG21" s="104">
        <f t="shared" si="15"/>
        <v>73.85892116182573</v>
      </c>
      <c r="AH21" s="105">
        <f t="shared" si="16"/>
        <v>-26.141078838174266</v>
      </c>
      <c r="AI21"/>
      <c r="AM21" s="15"/>
      <c r="AN21" s="15"/>
      <c r="AO21" s="15"/>
      <c r="AP21" s="15"/>
    </row>
    <row r="22" spans="1:42" ht="12.75">
      <c r="A22" s="184"/>
      <c r="B22" s="187"/>
      <c r="C22" s="5">
        <v>379</v>
      </c>
      <c r="D22" s="3" t="s">
        <v>5</v>
      </c>
      <c r="E22" s="6">
        <v>396</v>
      </c>
      <c r="F22" s="22">
        <v>127</v>
      </c>
      <c r="G22" s="23">
        <f t="shared" si="0"/>
        <v>39.318885448916404</v>
      </c>
      <c r="H22" s="24">
        <v>174</v>
      </c>
      <c r="I22" s="23">
        <f t="shared" si="1"/>
        <v>53.86996904024768</v>
      </c>
      <c r="J22" s="22">
        <v>1</v>
      </c>
      <c r="K22" s="23">
        <f t="shared" si="2"/>
        <v>0.30959752321981426</v>
      </c>
      <c r="L22" s="22">
        <v>1</v>
      </c>
      <c r="M22" s="23">
        <f t="shared" si="3"/>
        <v>0.30959752321981426</v>
      </c>
      <c r="N22" s="22">
        <v>0</v>
      </c>
      <c r="O22" s="23">
        <f t="shared" si="4"/>
        <v>0</v>
      </c>
      <c r="P22" s="22">
        <v>3</v>
      </c>
      <c r="Q22" s="23">
        <f t="shared" si="5"/>
        <v>0.9287925696594427</v>
      </c>
      <c r="R22" s="80">
        <v>0</v>
      </c>
      <c r="S22" s="23">
        <f t="shared" si="6"/>
        <v>0</v>
      </c>
      <c r="T22" s="55">
        <v>0</v>
      </c>
      <c r="U22" s="23">
        <f t="shared" si="7"/>
        <v>0</v>
      </c>
      <c r="V22" s="55">
        <v>0</v>
      </c>
      <c r="W22" s="23">
        <f t="shared" si="8"/>
        <v>0</v>
      </c>
      <c r="X22" s="55">
        <v>0</v>
      </c>
      <c r="Y22" s="23">
        <f t="shared" si="9"/>
        <v>0</v>
      </c>
      <c r="Z22" s="22">
        <v>0</v>
      </c>
      <c r="AA22" s="23">
        <f t="shared" si="10"/>
        <v>0</v>
      </c>
      <c r="AB22" s="25">
        <f t="shared" si="11"/>
        <v>306</v>
      </c>
      <c r="AC22" s="23">
        <f t="shared" si="12"/>
        <v>94.73684210526315</v>
      </c>
      <c r="AD22" s="22">
        <v>17</v>
      </c>
      <c r="AE22" s="26">
        <f t="shared" si="13"/>
        <v>5.263157894736842</v>
      </c>
      <c r="AF22" s="25">
        <f t="shared" si="14"/>
        <v>323</v>
      </c>
      <c r="AG22" s="104">
        <f t="shared" si="15"/>
        <v>81.56565656565657</v>
      </c>
      <c r="AH22" s="105">
        <f t="shared" si="16"/>
        <v>-18.434343434343432</v>
      </c>
      <c r="AI22"/>
      <c r="AM22" s="15"/>
      <c r="AN22" s="15"/>
      <c r="AO22" s="15"/>
      <c r="AP22" s="15"/>
    </row>
    <row r="23" spans="1:42" ht="13.5" thickBot="1">
      <c r="A23" s="185"/>
      <c r="B23" s="188"/>
      <c r="C23" s="41">
        <v>379</v>
      </c>
      <c r="D23" s="42" t="s">
        <v>6</v>
      </c>
      <c r="E23" s="43">
        <v>396</v>
      </c>
      <c r="F23" s="44">
        <v>120</v>
      </c>
      <c r="G23" s="45">
        <f t="shared" si="0"/>
        <v>36.474164133738604</v>
      </c>
      <c r="H23" s="46">
        <v>178</v>
      </c>
      <c r="I23" s="45">
        <f t="shared" si="1"/>
        <v>54.1033434650456</v>
      </c>
      <c r="J23" s="44">
        <v>6</v>
      </c>
      <c r="K23" s="45">
        <f t="shared" si="2"/>
        <v>1.82370820668693</v>
      </c>
      <c r="L23" s="44">
        <v>0</v>
      </c>
      <c r="M23" s="45">
        <f t="shared" si="3"/>
        <v>0</v>
      </c>
      <c r="N23" s="44">
        <v>0</v>
      </c>
      <c r="O23" s="45">
        <f t="shared" si="4"/>
        <v>0</v>
      </c>
      <c r="P23" s="44">
        <v>4</v>
      </c>
      <c r="Q23" s="45">
        <f t="shared" si="5"/>
        <v>1.21580547112462</v>
      </c>
      <c r="R23" s="81">
        <v>0</v>
      </c>
      <c r="S23" s="45">
        <f>R23/AF23*100</f>
        <v>0</v>
      </c>
      <c r="T23" s="60">
        <v>0</v>
      </c>
      <c r="U23" s="45">
        <f t="shared" si="7"/>
        <v>0</v>
      </c>
      <c r="V23" s="60">
        <v>0</v>
      </c>
      <c r="W23" s="45">
        <f t="shared" si="8"/>
        <v>0</v>
      </c>
      <c r="X23" s="60">
        <v>0</v>
      </c>
      <c r="Y23" s="45">
        <f t="shared" si="9"/>
        <v>0</v>
      </c>
      <c r="Z23" s="44">
        <v>0</v>
      </c>
      <c r="AA23" s="45">
        <f t="shared" si="10"/>
        <v>0</v>
      </c>
      <c r="AB23" s="47">
        <f t="shared" si="11"/>
        <v>308</v>
      </c>
      <c r="AC23" s="45">
        <f t="shared" si="12"/>
        <v>93.61702127659575</v>
      </c>
      <c r="AD23" s="44">
        <v>21</v>
      </c>
      <c r="AE23" s="48">
        <f t="shared" si="13"/>
        <v>6.382978723404255</v>
      </c>
      <c r="AF23" s="47">
        <f t="shared" si="14"/>
        <v>329</v>
      </c>
      <c r="AG23" s="106">
        <f t="shared" si="15"/>
        <v>83.08080808080808</v>
      </c>
      <c r="AH23" s="107">
        <f t="shared" si="16"/>
        <v>-16.919191919191917</v>
      </c>
      <c r="AI23"/>
      <c r="AM23" s="15"/>
      <c r="AN23" s="15"/>
      <c r="AO23" s="15"/>
      <c r="AP23" s="15"/>
    </row>
    <row r="24" spans="1:42" ht="6.75" customHeight="1" thickBot="1" thickTop="1">
      <c r="A24" s="111"/>
      <c r="B24" s="111"/>
      <c r="C24" s="62"/>
      <c r="D24" s="61"/>
      <c r="E24" s="63"/>
      <c r="F24" s="112"/>
      <c r="G24" s="113"/>
      <c r="H24" s="114"/>
      <c r="I24" s="113"/>
      <c r="J24" s="112"/>
      <c r="K24" s="113"/>
      <c r="L24" s="112"/>
      <c r="M24" s="113"/>
      <c r="N24" s="112"/>
      <c r="O24" s="113"/>
      <c r="P24" s="112"/>
      <c r="Q24" s="113"/>
      <c r="R24" s="113"/>
      <c r="S24" s="113"/>
      <c r="T24" s="113"/>
      <c r="U24" s="113"/>
      <c r="V24" s="113"/>
      <c r="W24" s="113"/>
      <c r="X24" s="113"/>
      <c r="Y24" s="113"/>
      <c r="Z24" s="112"/>
      <c r="AA24" s="113"/>
      <c r="AB24" s="115"/>
      <c r="AC24" s="113"/>
      <c r="AD24" s="112"/>
      <c r="AE24" s="116"/>
      <c r="AF24" s="115"/>
      <c r="AG24" s="117"/>
      <c r="AH24"/>
      <c r="AI24"/>
      <c r="AM24" s="15"/>
      <c r="AN24" s="15"/>
      <c r="AO24" s="15"/>
      <c r="AP24" s="15"/>
    </row>
    <row r="25" spans="1:42" s="30" customFormat="1" ht="14.25" thickBot="1" thickTop="1">
      <c r="A25" s="141" t="s">
        <v>14</v>
      </c>
      <c r="B25" s="141"/>
      <c r="C25" s="141"/>
      <c r="D25" s="92">
        <f>COUNTA(D13:D23)</f>
        <v>11</v>
      </c>
      <c r="E25" s="92">
        <f>SUM(E13:E24)</f>
        <v>4994</v>
      </c>
      <c r="F25" s="92">
        <f>SUM(F13:F24)</f>
        <v>1391</v>
      </c>
      <c r="G25" s="93">
        <f>F25/AF25*100</f>
        <v>34.844689378757515</v>
      </c>
      <c r="H25" s="92">
        <f>SUM(H13:H24)</f>
        <v>2114</v>
      </c>
      <c r="I25" s="93">
        <f>H25/AF25*100</f>
        <v>52.9559118236473</v>
      </c>
      <c r="J25" s="92">
        <f>SUM(J13:J24)</f>
        <v>43</v>
      </c>
      <c r="K25" s="93">
        <f>J25/AF25*100</f>
        <v>1.0771543086172346</v>
      </c>
      <c r="L25" s="92">
        <f>SUM(L13:L24)</f>
        <v>13</v>
      </c>
      <c r="M25" s="93">
        <f>L25/AF25*100</f>
        <v>0.3256513026052104</v>
      </c>
      <c r="N25" s="92">
        <f>SUM(N13:N24)</f>
        <v>1</v>
      </c>
      <c r="O25" s="93">
        <f>N25/AF25*100</f>
        <v>0.0250501002004008</v>
      </c>
      <c r="P25" s="92">
        <f>SUM(P13:P24)</f>
        <v>93</v>
      </c>
      <c r="Q25" s="93">
        <f>P25/AF25*100</f>
        <v>2.3296593186372743</v>
      </c>
      <c r="R25" s="92">
        <f>SUM(R13:R24)</f>
        <v>0</v>
      </c>
      <c r="S25" s="93">
        <f>R25/AF25*100</f>
        <v>0</v>
      </c>
      <c r="T25" s="92">
        <f>SUM(T13:T24)</f>
        <v>0</v>
      </c>
      <c r="U25" s="93">
        <f>T25/AF25*100</f>
        <v>0</v>
      </c>
      <c r="V25" s="92">
        <f>SUM(V13:V24)</f>
        <v>1</v>
      </c>
      <c r="W25" s="93">
        <f>V25/AF25*100</f>
        <v>0.0250501002004008</v>
      </c>
      <c r="X25" s="92">
        <f>SUM(X13:X24)</f>
        <v>0</v>
      </c>
      <c r="Y25" s="93">
        <f>X25/AF25*100</f>
        <v>0</v>
      </c>
      <c r="Z25" s="92">
        <f>SUM(Z13:Z24)</f>
        <v>0</v>
      </c>
      <c r="AA25" s="93">
        <f>Z25/AF25*100</f>
        <v>0</v>
      </c>
      <c r="AB25" s="92">
        <f>SUM(AB13:AB24)</f>
        <v>3656</v>
      </c>
      <c r="AC25" s="93">
        <f>AB25/AF25*100</f>
        <v>91.58316633266533</v>
      </c>
      <c r="AD25" s="92">
        <f>SUM(AD13:AD24)</f>
        <v>336</v>
      </c>
      <c r="AE25" s="94">
        <f>AD25/AF25*100</f>
        <v>8.41683366733467</v>
      </c>
      <c r="AF25" s="92">
        <f>SUM(AF13:AF24)</f>
        <v>3992</v>
      </c>
      <c r="AG25" s="96">
        <f>AF25/E25*100</f>
        <v>79.93592310772928</v>
      </c>
      <c r="AH25" s="102">
        <f>AG25-100</f>
        <v>-20.06407689227072</v>
      </c>
      <c r="AJ25" s="31"/>
      <c r="AK25" s="31"/>
      <c r="AL25" s="31"/>
      <c r="AM25" s="31"/>
      <c r="AN25" s="31"/>
      <c r="AO25" s="31"/>
      <c r="AP25" s="31"/>
    </row>
    <row r="26" ht="13.5" thickTop="1"/>
  </sheetData>
  <mergeCells count="32">
    <mergeCell ref="A25:C25"/>
    <mergeCell ref="AH9:AH11"/>
    <mergeCell ref="A1:AH1"/>
    <mergeCell ref="A2:AH2"/>
    <mergeCell ref="A3:AH3"/>
    <mergeCell ref="A4:AH4"/>
    <mergeCell ref="A5:AH5"/>
    <mergeCell ref="A6:AH6"/>
    <mergeCell ref="A7:AH7"/>
    <mergeCell ref="A8:AH8"/>
    <mergeCell ref="A13:A23"/>
    <mergeCell ref="B13:B23"/>
    <mergeCell ref="F9:AA9"/>
    <mergeCell ref="N10:O10"/>
    <mergeCell ref="A9:B10"/>
    <mergeCell ref="H10:I10"/>
    <mergeCell ref="J10:K10"/>
    <mergeCell ref="AD9:AE10"/>
    <mergeCell ref="L10:M10"/>
    <mergeCell ref="AF9:AF11"/>
    <mergeCell ref="Z10:AA10"/>
    <mergeCell ref="R10:S10"/>
    <mergeCell ref="AG9:AG11"/>
    <mergeCell ref="C9:C11"/>
    <mergeCell ref="AB9:AC10"/>
    <mergeCell ref="F10:G10"/>
    <mergeCell ref="D9:D11"/>
    <mergeCell ref="V10:W10"/>
    <mergeCell ref="X10:Y10"/>
    <mergeCell ref="P10:Q10"/>
    <mergeCell ref="T10:U10"/>
    <mergeCell ref="E9:E11"/>
  </mergeCells>
  <printOptions horizontalCentered="1"/>
  <pageMargins left="0" right="0" top="0.5905511811023623" bottom="0.7874015748031497" header="0" footer="0"/>
  <pageSetup horizontalDpi="300" verticalDpi="300" orientation="landscape" paperSize="5" scale="90" r:id="rId2"/>
  <headerFooter alignWithMargins="0">
    <oddFooter>&amp;C&amp;P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3"/>
  <sheetViews>
    <sheetView workbookViewId="0" topLeftCell="A6">
      <selection activeCell="D43" sqref="D43"/>
    </sheetView>
  </sheetViews>
  <sheetFormatPr defaultColWidth="11.421875" defaultRowHeight="12.75"/>
  <cols>
    <col min="1" max="1" width="10.140625" style="1" customWidth="1"/>
    <col min="2" max="2" width="12.7109375" style="1" customWidth="1"/>
    <col min="3" max="3" width="7.421875" style="4" customWidth="1"/>
    <col min="4" max="4" width="5.28125" style="1" customWidth="1"/>
    <col min="5" max="5" width="5.7109375" style="7" customWidth="1"/>
    <col min="6" max="6" width="5.140625" style="7" customWidth="1"/>
    <col min="7" max="7" width="4.421875" style="16" customWidth="1"/>
    <col min="8" max="8" width="5.140625" style="7" customWidth="1"/>
    <col min="9" max="9" width="4.421875" style="16" customWidth="1"/>
    <col min="10" max="10" width="5.140625" style="7" customWidth="1"/>
    <col min="11" max="11" width="4.421875" style="16" customWidth="1"/>
    <col min="12" max="12" width="5.140625" style="7" customWidth="1"/>
    <col min="13" max="13" width="4.421875" style="16" customWidth="1"/>
    <col min="14" max="14" width="5.140625" style="7" customWidth="1"/>
    <col min="15" max="15" width="4.421875" style="16" customWidth="1"/>
    <col min="16" max="16" width="5.140625" style="7" customWidth="1"/>
    <col min="17" max="17" width="4.421875" style="16" customWidth="1"/>
    <col min="18" max="18" width="4.57421875" style="16" customWidth="1"/>
    <col min="19" max="19" width="4.421875" style="16" customWidth="1"/>
    <col min="20" max="20" width="5.140625" style="16" customWidth="1"/>
    <col min="21" max="21" width="4.421875" style="16" customWidth="1"/>
    <col min="22" max="22" width="5.140625" style="16" customWidth="1"/>
    <col min="23" max="23" width="4.421875" style="16" customWidth="1"/>
    <col min="24" max="24" width="5.140625" style="16" customWidth="1"/>
    <col min="25" max="25" width="4.421875" style="16" customWidth="1"/>
    <col min="26" max="26" width="5.140625" style="7" customWidth="1"/>
    <col min="27" max="27" width="4.421875" style="16" customWidth="1"/>
    <col min="28" max="28" width="5.140625" style="10" customWidth="1"/>
    <col min="29" max="29" width="3.421875" style="10" customWidth="1"/>
    <col min="30" max="30" width="3.8515625" style="8" customWidth="1"/>
    <col min="31" max="31" width="4.28125" style="16" customWidth="1"/>
    <col min="32" max="32" width="6.7109375" style="8" customWidth="1"/>
    <col min="33" max="33" width="7.28125" style="20" customWidth="1"/>
    <col min="34" max="34" width="7.421875" style="15" customWidth="1"/>
    <col min="35" max="38" width="11.421875" style="15" customWidth="1"/>
  </cols>
  <sheetData>
    <row r="1" spans="1:34" ht="39.7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</row>
    <row r="2" spans="1:34" ht="18">
      <c r="A2" s="166" t="s">
        <v>11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34" ht="12.75">
      <c r="A3" s="167" t="s">
        <v>12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</row>
    <row r="4" spans="1:34" ht="12.75">
      <c r="A4" s="168" t="s">
        <v>13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</row>
    <row r="5" spans="1:34" ht="12.7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</row>
    <row r="6" spans="1:34" ht="25.5" customHeight="1">
      <c r="A6" s="169" t="s">
        <v>57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</row>
    <row r="7" spans="1:34" ht="13.5" customHeight="1">
      <c r="A7" s="170" t="s">
        <v>61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</row>
    <row r="8" spans="1:34" ht="13.5" thickBo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</row>
    <row r="9" spans="1:38" s="17" customFormat="1" ht="12" customHeight="1" thickBot="1" thickTop="1">
      <c r="A9" s="138" t="s">
        <v>26</v>
      </c>
      <c r="B9" s="139"/>
      <c r="C9" s="153" t="s">
        <v>2</v>
      </c>
      <c r="D9" s="158" t="s">
        <v>3</v>
      </c>
      <c r="E9" s="149" t="s">
        <v>17</v>
      </c>
      <c r="F9" s="161" t="s">
        <v>20</v>
      </c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54" t="s">
        <v>21</v>
      </c>
      <c r="AC9" s="155"/>
      <c r="AD9" s="172" t="s">
        <v>18</v>
      </c>
      <c r="AE9" s="173"/>
      <c r="AF9" s="149" t="s">
        <v>19</v>
      </c>
      <c r="AG9" s="150" t="s">
        <v>45</v>
      </c>
      <c r="AH9" s="162" t="s">
        <v>49</v>
      </c>
      <c r="AI9" s="18"/>
      <c r="AJ9" s="18"/>
      <c r="AK9" s="18"/>
      <c r="AL9" s="18"/>
    </row>
    <row r="10" spans="1:34" s="19" customFormat="1" ht="18.75" customHeight="1" thickBot="1" thickTop="1">
      <c r="A10" s="140"/>
      <c r="B10" s="148"/>
      <c r="C10" s="153"/>
      <c r="D10" s="158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59"/>
      <c r="S10" s="160"/>
      <c r="T10" s="159"/>
      <c r="U10" s="160"/>
      <c r="V10" s="159"/>
      <c r="W10" s="160"/>
      <c r="X10" s="159"/>
      <c r="Y10" s="160"/>
      <c r="Z10" s="149"/>
      <c r="AA10" s="149"/>
      <c r="AB10" s="156"/>
      <c r="AC10" s="157"/>
      <c r="AD10" s="174"/>
      <c r="AE10" s="175"/>
      <c r="AF10" s="149"/>
      <c r="AG10" s="151"/>
      <c r="AH10" s="163"/>
    </row>
    <row r="11" spans="1:34" s="19" customFormat="1" ht="12.75" customHeight="1" thickBot="1" thickTop="1">
      <c r="A11" s="89" t="s">
        <v>27</v>
      </c>
      <c r="B11" s="89" t="s">
        <v>28</v>
      </c>
      <c r="C11" s="153"/>
      <c r="D11" s="158"/>
      <c r="E11" s="149"/>
      <c r="F11" s="87" t="s">
        <v>15</v>
      </c>
      <c r="G11" s="90" t="s">
        <v>16</v>
      </c>
      <c r="H11" s="87" t="s">
        <v>15</v>
      </c>
      <c r="I11" s="90" t="s">
        <v>16</v>
      </c>
      <c r="J11" s="87" t="s">
        <v>15</v>
      </c>
      <c r="K11" s="90" t="s">
        <v>16</v>
      </c>
      <c r="L11" s="87" t="s">
        <v>15</v>
      </c>
      <c r="M11" s="90" t="s">
        <v>16</v>
      </c>
      <c r="N11" s="87" t="s">
        <v>15</v>
      </c>
      <c r="O11" s="90" t="s">
        <v>16</v>
      </c>
      <c r="P11" s="87" t="s">
        <v>15</v>
      </c>
      <c r="Q11" s="90" t="s">
        <v>16</v>
      </c>
      <c r="R11" s="87" t="s">
        <v>15</v>
      </c>
      <c r="S11" s="90" t="s">
        <v>16</v>
      </c>
      <c r="T11" s="87" t="s">
        <v>15</v>
      </c>
      <c r="U11" s="90" t="s">
        <v>16</v>
      </c>
      <c r="V11" s="87" t="s">
        <v>15</v>
      </c>
      <c r="W11" s="90" t="s">
        <v>16</v>
      </c>
      <c r="X11" s="87" t="s">
        <v>15</v>
      </c>
      <c r="Y11" s="90" t="s">
        <v>16</v>
      </c>
      <c r="Z11" s="87" t="s">
        <v>15</v>
      </c>
      <c r="AA11" s="90" t="s">
        <v>16</v>
      </c>
      <c r="AB11" s="88" t="s">
        <v>22</v>
      </c>
      <c r="AC11" s="91" t="s">
        <v>16</v>
      </c>
      <c r="AD11" s="87" t="s">
        <v>22</v>
      </c>
      <c r="AE11" s="91" t="s">
        <v>16</v>
      </c>
      <c r="AF11" s="149"/>
      <c r="AG11" s="152"/>
      <c r="AH11" s="164"/>
    </row>
    <row r="12" spans="1:38" s="2" customFormat="1" ht="7.5" customHeight="1" thickBot="1" thickTop="1">
      <c r="A12" s="1"/>
      <c r="B12" s="1"/>
      <c r="C12" s="4"/>
      <c r="D12" s="1"/>
      <c r="E12" s="7"/>
      <c r="F12" s="7"/>
      <c r="G12" s="16"/>
      <c r="H12" s="7"/>
      <c r="I12" s="16"/>
      <c r="J12" s="7"/>
      <c r="K12" s="16"/>
      <c r="L12" s="7"/>
      <c r="M12" s="16"/>
      <c r="N12" s="7"/>
      <c r="O12" s="16"/>
      <c r="P12" s="7"/>
      <c r="Q12" s="16"/>
      <c r="R12" s="16"/>
      <c r="S12" s="16"/>
      <c r="T12" s="16"/>
      <c r="U12" s="16"/>
      <c r="V12" s="16"/>
      <c r="W12" s="16"/>
      <c r="X12" s="16"/>
      <c r="Y12" s="16"/>
      <c r="Z12" s="7"/>
      <c r="AA12" s="16"/>
      <c r="AB12" s="10"/>
      <c r="AC12" s="10"/>
      <c r="AD12" s="9"/>
      <c r="AE12" s="16"/>
      <c r="AF12" s="9"/>
      <c r="AG12" s="21"/>
      <c r="AH12" s="12"/>
      <c r="AI12" s="12"/>
      <c r="AJ12" s="12"/>
      <c r="AK12" s="12"/>
      <c r="AL12" s="12"/>
    </row>
    <row r="13" spans="1:34" ht="13.5" thickTop="1">
      <c r="A13" s="189" t="s">
        <v>46</v>
      </c>
      <c r="B13" s="192" t="s">
        <v>41</v>
      </c>
      <c r="C13" s="33">
        <v>385</v>
      </c>
      <c r="D13" s="34" t="s">
        <v>5</v>
      </c>
      <c r="E13" s="35">
        <v>217</v>
      </c>
      <c r="F13" s="36">
        <v>114</v>
      </c>
      <c r="G13" s="37">
        <f aca="true" t="shared" si="0" ref="G13:G19">F13/AF13*100</f>
        <v>57.868020304568525</v>
      </c>
      <c r="H13" s="38">
        <v>60</v>
      </c>
      <c r="I13" s="37">
        <f aca="true" t="shared" si="1" ref="I13:I19">H13/AF13*100</f>
        <v>30.456852791878177</v>
      </c>
      <c r="J13" s="36">
        <v>14</v>
      </c>
      <c r="K13" s="37">
        <f aca="true" t="shared" si="2" ref="K13:K19">J13/AF13*100</f>
        <v>7.1065989847715745</v>
      </c>
      <c r="L13" s="36">
        <v>1</v>
      </c>
      <c r="M13" s="37">
        <f aca="true" t="shared" si="3" ref="M13:M19">L13/AF13*100</f>
        <v>0.5076142131979695</v>
      </c>
      <c r="N13" s="36">
        <v>1</v>
      </c>
      <c r="O13" s="37">
        <f aca="true" t="shared" si="4" ref="O13:O19">N13/AF13*100</f>
        <v>0.5076142131979695</v>
      </c>
      <c r="P13" s="36">
        <v>0</v>
      </c>
      <c r="Q13" s="37">
        <f aca="true" t="shared" si="5" ref="Q13:Q19">P13/AF13*100</f>
        <v>0</v>
      </c>
      <c r="R13" s="79">
        <v>0</v>
      </c>
      <c r="S13" s="37">
        <f aca="true" t="shared" si="6" ref="S13:S19">R13/AF13*100</f>
        <v>0</v>
      </c>
      <c r="T13" s="59">
        <v>0</v>
      </c>
      <c r="U13" s="37">
        <f>T13/AF13*100</f>
        <v>0</v>
      </c>
      <c r="V13" s="59">
        <v>0</v>
      </c>
      <c r="W13" s="37">
        <f>V13/AF13*100</f>
        <v>0</v>
      </c>
      <c r="X13" s="59">
        <v>0</v>
      </c>
      <c r="Y13" s="37">
        <f aca="true" t="shared" si="7" ref="Y13:Y19">X13/AF13*100</f>
        <v>0</v>
      </c>
      <c r="Z13" s="36">
        <v>0</v>
      </c>
      <c r="AA13" s="37">
        <f aca="true" t="shared" si="8" ref="AA13:AA19">Z13/AF13*100</f>
        <v>0</v>
      </c>
      <c r="AB13" s="39">
        <f aca="true" t="shared" si="9" ref="AB13:AB19">F13+H13+J13+L13+N13+P13+T13+V13+X13+Z13</f>
        <v>190</v>
      </c>
      <c r="AC13" s="37">
        <f>AB13/AF13*100</f>
        <v>96.44670050761421</v>
      </c>
      <c r="AD13" s="36">
        <v>7</v>
      </c>
      <c r="AE13" s="40">
        <f aca="true" t="shared" si="10" ref="AE13:AE19">AD13/AF13*100</f>
        <v>3.5532994923857872</v>
      </c>
      <c r="AF13" s="39">
        <f aca="true" t="shared" si="11" ref="AF13:AF19">AB13+AD13</f>
        <v>197</v>
      </c>
      <c r="AG13" s="103">
        <f aca="true" t="shared" si="12" ref="AG13:AG19">AF13/E13*100</f>
        <v>90.78341013824884</v>
      </c>
      <c r="AH13" s="101">
        <f aca="true" t="shared" si="13" ref="AH13:AH19">AG13-100</f>
        <v>-9.21658986175116</v>
      </c>
    </row>
    <row r="14" spans="1:34" ht="12.75">
      <c r="A14" s="190"/>
      <c r="B14" s="193"/>
      <c r="C14" s="5">
        <v>386</v>
      </c>
      <c r="D14" s="3" t="s">
        <v>5</v>
      </c>
      <c r="E14" s="6">
        <v>258</v>
      </c>
      <c r="F14" s="22">
        <v>55</v>
      </c>
      <c r="G14" s="23">
        <f t="shared" si="0"/>
        <v>37.16216216216216</v>
      </c>
      <c r="H14" s="24">
        <v>79</v>
      </c>
      <c r="I14" s="23">
        <f t="shared" si="1"/>
        <v>53.37837837837838</v>
      </c>
      <c r="J14" s="22">
        <v>4</v>
      </c>
      <c r="K14" s="23">
        <f t="shared" si="2"/>
        <v>2.7027027027027026</v>
      </c>
      <c r="L14" s="22">
        <v>2</v>
      </c>
      <c r="M14" s="23">
        <f t="shared" si="3"/>
        <v>1.3513513513513513</v>
      </c>
      <c r="N14" s="22">
        <v>0</v>
      </c>
      <c r="O14" s="23">
        <f t="shared" si="4"/>
        <v>0</v>
      </c>
      <c r="P14" s="22">
        <v>0</v>
      </c>
      <c r="Q14" s="23">
        <f t="shared" si="5"/>
        <v>0</v>
      </c>
      <c r="R14" s="80">
        <v>0</v>
      </c>
      <c r="S14" s="23">
        <f t="shared" si="6"/>
        <v>0</v>
      </c>
      <c r="T14" s="55">
        <v>0</v>
      </c>
      <c r="U14" s="23">
        <f>T14/AF14*100</f>
        <v>0</v>
      </c>
      <c r="V14" s="55">
        <v>0</v>
      </c>
      <c r="W14" s="23">
        <f>V14/AF14*100</f>
        <v>0</v>
      </c>
      <c r="X14" s="55">
        <v>0</v>
      </c>
      <c r="Y14" s="23">
        <f t="shared" si="7"/>
        <v>0</v>
      </c>
      <c r="Z14" s="22">
        <v>0</v>
      </c>
      <c r="AA14" s="23">
        <f t="shared" si="8"/>
        <v>0</v>
      </c>
      <c r="AB14" s="25">
        <f t="shared" si="9"/>
        <v>140</v>
      </c>
      <c r="AC14" s="23">
        <f>AB14/AF14*100</f>
        <v>94.5945945945946</v>
      </c>
      <c r="AD14" s="22">
        <v>8</v>
      </c>
      <c r="AE14" s="26">
        <f t="shared" si="10"/>
        <v>5.405405405405405</v>
      </c>
      <c r="AF14" s="25">
        <f t="shared" si="11"/>
        <v>148</v>
      </c>
      <c r="AG14" s="104">
        <f t="shared" si="12"/>
        <v>57.36434108527132</v>
      </c>
      <c r="AH14" s="105">
        <f t="shared" si="13"/>
        <v>-42.63565891472868</v>
      </c>
    </row>
    <row r="15" spans="1:34" ht="12.75">
      <c r="A15" s="190"/>
      <c r="B15" s="193"/>
      <c r="C15" s="5">
        <v>387</v>
      </c>
      <c r="D15" s="3" t="s">
        <v>5</v>
      </c>
      <c r="E15" s="6">
        <v>144</v>
      </c>
      <c r="F15" s="22">
        <v>74</v>
      </c>
      <c r="G15" s="23">
        <f t="shared" si="0"/>
        <v>56.48854961832062</v>
      </c>
      <c r="H15" s="24">
        <v>54</v>
      </c>
      <c r="I15" s="23">
        <f t="shared" si="1"/>
        <v>41.221374045801525</v>
      </c>
      <c r="J15" s="22">
        <v>2</v>
      </c>
      <c r="K15" s="23">
        <f t="shared" si="2"/>
        <v>1.5267175572519083</v>
      </c>
      <c r="L15" s="22">
        <v>1</v>
      </c>
      <c r="M15" s="23">
        <f t="shared" si="3"/>
        <v>0.7633587786259541</v>
      </c>
      <c r="N15" s="22">
        <v>0</v>
      </c>
      <c r="O15" s="23">
        <f t="shared" si="4"/>
        <v>0</v>
      </c>
      <c r="P15" s="22">
        <v>0</v>
      </c>
      <c r="Q15" s="23">
        <f t="shared" si="5"/>
        <v>0</v>
      </c>
      <c r="R15" s="80">
        <v>0</v>
      </c>
      <c r="S15" s="23">
        <f t="shared" si="6"/>
        <v>0</v>
      </c>
      <c r="T15" s="55">
        <v>0</v>
      </c>
      <c r="U15" s="23">
        <f>T15/AF15*100</f>
        <v>0</v>
      </c>
      <c r="V15" s="55">
        <v>0</v>
      </c>
      <c r="W15" s="23">
        <v>0</v>
      </c>
      <c r="X15" s="55">
        <v>0</v>
      </c>
      <c r="Y15" s="23">
        <f t="shared" si="7"/>
        <v>0</v>
      </c>
      <c r="Z15" s="22">
        <v>0</v>
      </c>
      <c r="AA15" s="23">
        <f t="shared" si="8"/>
        <v>0</v>
      </c>
      <c r="AB15" s="25">
        <f t="shared" si="9"/>
        <v>131</v>
      </c>
      <c r="AC15" s="23">
        <v>0</v>
      </c>
      <c r="AD15" s="22">
        <v>0</v>
      </c>
      <c r="AE15" s="26">
        <f t="shared" si="10"/>
        <v>0</v>
      </c>
      <c r="AF15" s="25">
        <f t="shared" si="11"/>
        <v>131</v>
      </c>
      <c r="AG15" s="104">
        <f t="shared" si="12"/>
        <v>90.97222222222221</v>
      </c>
      <c r="AH15" s="105">
        <f t="shared" si="13"/>
        <v>-9.027777777777786</v>
      </c>
    </row>
    <row r="16" spans="1:34" ht="12.75">
      <c r="A16" s="190"/>
      <c r="B16" s="193"/>
      <c r="C16" s="5">
        <v>388</v>
      </c>
      <c r="D16" s="3" t="s">
        <v>5</v>
      </c>
      <c r="E16" s="6">
        <v>562</v>
      </c>
      <c r="F16" s="22">
        <v>181</v>
      </c>
      <c r="G16" s="23">
        <f t="shared" si="0"/>
        <v>48.01061007957559</v>
      </c>
      <c r="H16" s="24">
        <v>148</v>
      </c>
      <c r="I16" s="23">
        <f t="shared" si="1"/>
        <v>39.257294429708224</v>
      </c>
      <c r="J16" s="22">
        <v>9</v>
      </c>
      <c r="K16" s="23">
        <f t="shared" si="2"/>
        <v>2.3872679045092835</v>
      </c>
      <c r="L16" s="22">
        <v>1</v>
      </c>
      <c r="M16" s="23">
        <f t="shared" si="3"/>
        <v>0.2652519893899204</v>
      </c>
      <c r="N16" s="22">
        <v>0</v>
      </c>
      <c r="O16" s="23">
        <f t="shared" si="4"/>
        <v>0</v>
      </c>
      <c r="P16" s="22">
        <v>24</v>
      </c>
      <c r="Q16" s="23">
        <f t="shared" si="5"/>
        <v>6.36604774535809</v>
      </c>
      <c r="R16" s="80">
        <v>0</v>
      </c>
      <c r="S16" s="23">
        <f t="shared" si="6"/>
        <v>0</v>
      </c>
      <c r="T16" s="55">
        <v>6</v>
      </c>
      <c r="U16" s="23">
        <v>0</v>
      </c>
      <c r="V16" s="55">
        <v>0</v>
      </c>
      <c r="W16" s="23">
        <v>0</v>
      </c>
      <c r="X16" s="55">
        <v>0</v>
      </c>
      <c r="Y16" s="23">
        <f t="shared" si="7"/>
        <v>0</v>
      </c>
      <c r="Z16" s="22">
        <v>0</v>
      </c>
      <c r="AA16" s="23">
        <f t="shared" si="8"/>
        <v>0</v>
      </c>
      <c r="AB16" s="25">
        <f t="shared" si="9"/>
        <v>369</v>
      </c>
      <c r="AC16" s="23">
        <f>AB16/AF16*100</f>
        <v>97.87798408488064</v>
      </c>
      <c r="AD16" s="22">
        <v>8</v>
      </c>
      <c r="AE16" s="26">
        <f t="shared" si="10"/>
        <v>2.122015915119363</v>
      </c>
      <c r="AF16" s="25">
        <f t="shared" si="11"/>
        <v>377</v>
      </c>
      <c r="AG16" s="104">
        <f t="shared" si="12"/>
        <v>67.08185053380782</v>
      </c>
      <c r="AH16" s="105">
        <f t="shared" si="13"/>
        <v>-32.918149466192176</v>
      </c>
    </row>
    <row r="17" spans="1:34" ht="12.75">
      <c r="A17" s="190"/>
      <c r="B17" s="193"/>
      <c r="C17" s="5">
        <v>388</v>
      </c>
      <c r="D17" s="3" t="s">
        <v>6</v>
      </c>
      <c r="E17" s="6">
        <v>562</v>
      </c>
      <c r="F17" s="22">
        <v>160</v>
      </c>
      <c r="G17" s="23">
        <f t="shared" si="0"/>
        <v>45.45454545454545</v>
      </c>
      <c r="H17" s="24">
        <v>138</v>
      </c>
      <c r="I17" s="23">
        <f t="shared" si="1"/>
        <v>39.20454545454545</v>
      </c>
      <c r="J17" s="22">
        <v>12</v>
      </c>
      <c r="K17" s="23">
        <f t="shared" si="2"/>
        <v>3.4090909090909087</v>
      </c>
      <c r="L17" s="22">
        <v>1</v>
      </c>
      <c r="M17" s="23">
        <f t="shared" si="3"/>
        <v>0.2840909090909091</v>
      </c>
      <c r="N17" s="22">
        <v>4</v>
      </c>
      <c r="O17" s="23">
        <f t="shared" si="4"/>
        <v>1.1363636363636365</v>
      </c>
      <c r="P17" s="22">
        <v>24</v>
      </c>
      <c r="Q17" s="23">
        <f t="shared" si="5"/>
        <v>6.8181818181818175</v>
      </c>
      <c r="R17" s="80">
        <v>0</v>
      </c>
      <c r="S17" s="23">
        <f t="shared" si="6"/>
        <v>0</v>
      </c>
      <c r="T17" s="55">
        <v>0</v>
      </c>
      <c r="U17" s="23">
        <f>T17/AF17*100</f>
        <v>0</v>
      </c>
      <c r="V17" s="55">
        <v>1</v>
      </c>
      <c r="W17" s="23">
        <f>V17/AF17*100</f>
        <v>0.2840909090909091</v>
      </c>
      <c r="X17" s="55">
        <v>0</v>
      </c>
      <c r="Y17" s="23">
        <f t="shared" si="7"/>
        <v>0</v>
      </c>
      <c r="Z17" s="22">
        <v>0</v>
      </c>
      <c r="AA17" s="23">
        <f t="shared" si="8"/>
        <v>0</v>
      </c>
      <c r="AB17" s="25">
        <f t="shared" si="9"/>
        <v>340</v>
      </c>
      <c r="AC17" s="23">
        <f>AB17/AF17*100</f>
        <v>96.5909090909091</v>
      </c>
      <c r="AD17" s="22">
        <v>12</v>
      </c>
      <c r="AE17" s="26">
        <f t="shared" si="10"/>
        <v>3.4090909090909087</v>
      </c>
      <c r="AF17" s="25">
        <f t="shared" si="11"/>
        <v>352</v>
      </c>
      <c r="AG17" s="104">
        <f t="shared" si="12"/>
        <v>62.63345195729537</v>
      </c>
      <c r="AH17" s="105">
        <f t="shared" si="13"/>
        <v>-37.36654804270463</v>
      </c>
    </row>
    <row r="18" spans="1:34" ht="12.75">
      <c r="A18" s="190"/>
      <c r="B18" s="193"/>
      <c r="C18" s="5">
        <v>388</v>
      </c>
      <c r="D18" s="3" t="s">
        <v>7</v>
      </c>
      <c r="E18" s="6">
        <v>562</v>
      </c>
      <c r="F18" s="22">
        <v>197</v>
      </c>
      <c r="G18" s="23">
        <f t="shared" si="0"/>
        <v>51.302083333333336</v>
      </c>
      <c r="H18" s="24">
        <v>144</v>
      </c>
      <c r="I18" s="23">
        <f t="shared" si="1"/>
        <v>37.5</v>
      </c>
      <c r="J18" s="22">
        <v>6</v>
      </c>
      <c r="K18" s="23">
        <f t="shared" si="2"/>
        <v>1.5625</v>
      </c>
      <c r="L18" s="22">
        <v>2</v>
      </c>
      <c r="M18" s="23">
        <f t="shared" si="3"/>
        <v>0.5208333333333333</v>
      </c>
      <c r="N18" s="22">
        <v>0</v>
      </c>
      <c r="O18" s="23">
        <f t="shared" si="4"/>
        <v>0</v>
      </c>
      <c r="P18" s="22">
        <v>20</v>
      </c>
      <c r="Q18" s="23">
        <f t="shared" si="5"/>
        <v>5.208333333333334</v>
      </c>
      <c r="R18" s="80">
        <v>0</v>
      </c>
      <c r="S18" s="23">
        <f t="shared" si="6"/>
        <v>0</v>
      </c>
      <c r="T18" s="55">
        <v>10</v>
      </c>
      <c r="U18" s="23">
        <f>T18/AF18*100</f>
        <v>2.604166666666667</v>
      </c>
      <c r="V18" s="55">
        <v>0</v>
      </c>
      <c r="W18" s="23">
        <f>V18/AF18*100</f>
        <v>0</v>
      </c>
      <c r="X18" s="55">
        <v>0</v>
      </c>
      <c r="Y18" s="23">
        <f t="shared" si="7"/>
        <v>0</v>
      </c>
      <c r="Z18" s="22">
        <v>0</v>
      </c>
      <c r="AA18" s="23">
        <f t="shared" si="8"/>
        <v>0</v>
      </c>
      <c r="AB18" s="25">
        <f t="shared" si="9"/>
        <v>379</v>
      </c>
      <c r="AC18" s="23">
        <f>AB18/AF18*100</f>
        <v>98.69791666666666</v>
      </c>
      <c r="AD18" s="22">
        <v>5</v>
      </c>
      <c r="AE18" s="26">
        <f t="shared" si="10"/>
        <v>1.3020833333333335</v>
      </c>
      <c r="AF18" s="25">
        <f t="shared" si="11"/>
        <v>384</v>
      </c>
      <c r="AG18" s="104">
        <f t="shared" si="12"/>
        <v>68.32740213523132</v>
      </c>
      <c r="AH18" s="105">
        <f t="shared" si="13"/>
        <v>-31.672597864768676</v>
      </c>
    </row>
    <row r="19" spans="1:34" ht="13.5" thickBot="1">
      <c r="A19" s="191"/>
      <c r="B19" s="194"/>
      <c r="C19" s="41">
        <v>389</v>
      </c>
      <c r="D19" s="42" t="s">
        <v>5</v>
      </c>
      <c r="E19" s="43">
        <v>689</v>
      </c>
      <c r="F19" s="44">
        <v>196</v>
      </c>
      <c r="G19" s="45">
        <f t="shared" si="0"/>
        <v>43.07692307692308</v>
      </c>
      <c r="H19" s="46">
        <v>205</v>
      </c>
      <c r="I19" s="45">
        <f t="shared" si="1"/>
        <v>45.05494505494506</v>
      </c>
      <c r="J19" s="44">
        <v>25</v>
      </c>
      <c r="K19" s="45">
        <f t="shared" si="2"/>
        <v>5.4945054945054945</v>
      </c>
      <c r="L19" s="44">
        <v>2</v>
      </c>
      <c r="M19" s="45">
        <f t="shared" si="3"/>
        <v>0.43956043956043955</v>
      </c>
      <c r="N19" s="44">
        <v>0</v>
      </c>
      <c r="O19" s="45">
        <f t="shared" si="4"/>
        <v>0</v>
      </c>
      <c r="P19" s="44">
        <v>11</v>
      </c>
      <c r="Q19" s="45">
        <f t="shared" si="5"/>
        <v>2.417582417582418</v>
      </c>
      <c r="R19" s="81">
        <v>0</v>
      </c>
      <c r="S19" s="45">
        <f t="shared" si="6"/>
        <v>0</v>
      </c>
      <c r="T19" s="60">
        <v>3</v>
      </c>
      <c r="U19" s="45">
        <f>T19/AF19*100</f>
        <v>0.6593406593406593</v>
      </c>
      <c r="V19" s="60">
        <v>0</v>
      </c>
      <c r="W19" s="45">
        <f>V19/AF19*100</f>
        <v>0</v>
      </c>
      <c r="X19" s="60">
        <v>0</v>
      </c>
      <c r="Y19" s="45">
        <f t="shared" si="7"/>
        <v>0</v>
      </c>
      <c r="Z19" s="44">
        <v>0</v>
      </c>
      <c r="AA19" s="45">
        <f t="shared" si="8"/>
        <v>0</v>
      </c>
      <c r="AB19" s="47">
        <f t="shared" si="9"/>
        <v>442</v>
      </c>
      <c r="AC19" s="45">
        <f>AB19/AF19*100</f>
        <v>97.14285714285714</v>
      </c>
      <c r="AD19" s="44">
        <v>13</v>
      </c>
      <c r="AE19" s="48">
        <f t="shared" si="10"/>
        <v>2.857142857142857</v>
      </c>
      <c r="AF19" s="47">
        <f t="shared" si="11"/>
        <v>455</v>
      </c>
      <c r="AG19" s="106">
        <f t="shared" si="12"/>
        <v>66.0377358490566</v>
      </c>
      <c r="AH19" s="107">
        <f t="shared" si="13"/>
        <v>-33.9622641509434</v>
      </c>
    </row>
    <row r="20" spans="1:38" s="28" customFormat="1" ht="6.75" customHeight="1" thickBot="1" thickTop="1">
      <c r="A20" s="111"/>
      <c r="B20" s="111"/>
      <c r="C20" s="62"/>
      <c r="D20" s="61"/>
      <c r="E20" s="63"/>
      <c r="F20" s="112"/>
      <c r="G20" s="113"/>
      <c r="H20" s="114"/>
      <c r="I20" s="113"/>
      <c r="J20" s="112"/>
      <c r="K20" s="113"/>
      <c r="L20" s="112"/>
      <c r="M20" s="113"/>
      <c r="N20" s="112"/>
      <c r="O20" s="113"/>
      <c r="P20" s="112"/>
      <c r="Q20" s="113"/>
      <c r="R20" s="113"/>
      <c r="S20" s="113"/>
      <c r="T20" s="113"/>
      <c r="U20" s="113"/>
      <c r="V20" s="113"/>
      <c r="W20" s="113"/>
      <c r="X20" s="113"/>
      <c r="Y20" s="113"/>
      <c r="Z20" s="112"/>
      <c r="AA20" s="113"/>
      <c r="AB20" s="115"/>
      <c r="AC20" s="113"/>
      <c r="AD20" s="112"/>
      <c r="AE20" s="116"/>
      <c r="AF20" s="115"/>
      <c r="AG20" s="117"/>
      <c r="AH20" s="29"/>
      <c r="AI20" s="29"/>
      <c r="AJ20" s="29"/>
      <c r="AK20" s="29"/>
      <c r="AL20" s="29"/>
    </row>
    <row r="21" spans="1:38" s="30" customFormat="1" ht="14.25" thickBot="1" thickTop="1">
      <c r="A21" s="141" t="s">
        <v>14</v>
      </c>
      <c r="B21" s="141"/>
      <c r="C21" s="141"/>
      <c r="D21" s="92">
        <f>COUNTA(D13:D19)</f>
        <v>7</v>
      </c>
      <c r="E21" s="92">
        <f>SUM(E13:E20)</f>
        <v>2994</v>
      </c>
      <c r="F21" s="92">
        <f>SUM(F13:F20)</f>
        <v>977</v>
      </c>
      <c r="G21" s="93">
        <f>F21/AF21*100</f>
        <v>47.79843444227006</v>
      </c>
      <c r="H21" s="92">
        <f>SUM(H13:H20)</f>
        <v>828</v>
      </c>
      <c r="I21" s="93">
        <f>H21/AF21*100</f>
        <v>40.50880626223092</v>
      </c>
      <c r="J21" s="92">
        <f>SUM(J13:J20)</f>
        <v>72</v>
      </c>
      <c r="K21" s="93">
        <f>J21/AF21*100</f>
        <v>3.522504892367906</v>
      </c>
      <c r="L21" s="92">
        <f>SUM(L13:L20)</f>
        <v>10</v>
      </c>
      <c r="M21" s="93">
        <f>L21/AF21*100</f>
        <v>0.4892367906066536</v>
      </c>
      <c r="N21" s="92">
        <f>SUM(N13:N20)</f>
        <v>5</v>
      </c>
      <c r="O21" s="93">
        <f>N21/AF21*100</f>
        <v>0.2446183953033268</v>
      </c>
      <c r="P21" s="92">
        <f>SUM(P13:P20)</f>
        <v>79</v>
      </c>
      <c r="Q21" s="93">
        <f>P21/AF21*100</f>
        <v>3.8649706457925634</v>
      </c>
      <c r="R21" s="92">
        <f>SUM(R13:R20)</f>
        <v>0</v>
      </c>
      <c r="S21" s="93">
        <f>R21/AF21*100</f>
        <v>0</v>
      </c>
      <c r="T21" s="92">
        <f>SUM(T13:T20)</f>
        <v>19</v>
      </c>
      <c r="U21" s="93">
        <f>T21/AF21*100</f>
        <v>0.9295499021526419</v>
      </c>
      <c r="V21" s="92">
        <f>SUM(V13:V20)</f>
        <v>1</v>
      </c>
      <c r="W21" s="93">
        <f>V21/AF21*100</f>
        <v>0.04892367906066536</v>
      </c>
      <c r="X21" s="92">
        <f>SUM(X13:X20)</f>
        <v>0</v>
      </c>
      <c r="Y21" s="93">
        <f>X21/AF21*100</f>
        <v>0</v>
      </c>
      <c r="Z21" s="92">
        <f>SUM(Z13:Z20)</f>
        <v>0</v>
      </c>
      <c r="AA21" s="93">
        <f>Z21/AF21*100</f>
        <v>0</v>
      </c>
      <c r="AB21" s="92">
        <f>SUM(AB13:AB20)</f>
        <v>1991</v>
      </c>
      <c r="AC21" s="93">
        <f>AB21/AF21*100</f>
        <v>97.40704500978474</v>
      </c>
      <c r="AD21" s="92">
        <f>SUM(AD13:AD20)</f>
        <v>53</v>
      </c>
      <c r="AE21" s="94">
        <f>AD21/AF21*100</f>
        <v>2.592954990215264</v>
      </c>
      <c r="AF21" s="95">
        <f>AB21+AD21</f>
        <v>2044</v>
      </c>
      <c r="AG21" s="96">
        <f>AF21/E21*100</f>
        <v>68.26987307949231</v>
      </c>
      <c r="AH21" s="102">
        <f>AG21-100</f>
        <v>-31.730126920507686</v>
      </c>
      <c r="AI21" s="31"/>
      <c r="AJ21" s="31"/>
      <c r="AK21" s="31"/>
      <c r="AL21" s="31"/>
    </row>
    <row r="22" spans="1:38" s="30" customFormat="1" ht="13.5" thickTop="1">
      <c r="A22" s="56"/>
      <c r="B22" s="56"/>
      <c r="C22" s="56"/>
      <c r="D22" s="57"/>
      <c r="E22" s="57"/>
      <c r="F22" s="57"/>
      <c r="G22" s="50"/>
      <c r="H22" s="57"/>
      <c r="I22" s="50"/>
      <c r="J22" s="57"/>
      <c r="K22" s="50"/>
      <c r="L22" s="57"/>
      <c r="M22" s="50"/>
      <c r="N22" s="57"/>
      <c r="O22" s="50"/>
      <c r="P22" s="57"/>
      <c r="Q22" s="50"/>
      <c r="R22" s="50"/>
      <c r="S22" s="50"/>
      <c r="T22" s="57"/>
      <c r="U22" s="50"/>
      <c r="V22" s="57"/>
      <c r="W22" s="50"/>
      <c r="X22" s="57"/>
      <c r="Y22" s="50"/>
      <c r="Z22" s="57"/>
      <c r="AA22" s="50"/>
      <c r="AB22" s="57"/>
      <c r="AC22" s="50"/>
      <c r="AD22" s="57"/>
      <c r="AE22" s="53"/>
      <c r="AF22" s="52"/>
      <c r="AG22" s="54"/>
      <c r="AH22" s="31"/>
      <c r="AI22" s="31"/>
      <c r="AJ22" s="31"/>
      <c r="AK22" s="31"/>
      <c r="AL22" s="31"/>
    </row>
    <row r="23" spans="1:38" s="28" customFormat="1" ht="13.5" thickBot="1">
      <c r="A23" s="61"/>
      <c r="B23" s="61"/>
      <c r="C23" s="62"/>
      <c r="D23" s="61"/>
      <c r="E23" s="63"/>
      <c r="F23" s="63"/>
      <c r="G23" s="64"/>
      <c r="H23" s="63"/>
      <c r="I23" s="64"/>
      <c r="J23" s="63"/>
      <c r="K23" s="64"/>
      <c r="L23" s="63"/>
      <c r="M23" s="64"/>
      <c r="N23" s="63"/>
      <c r="O23" s="64"/>
      <c r="P23" s="63"/>
      <c r="Q23" s="64"/>
      <c r="R23" s="64"/>
      <c r="S23" s="64"/>
      <c r="T23" s="64"/>
      <c r="U23" s="64"/>
      <c r="V23" s="64"/>
      <c r="W23" s="64"/>
      <c r="X23" s="64"/>
      <c r="Y23" s="64"/>
      <c r="Z23" s="63"/>
      <c r="AA23" s="64"/>
      <c r="AB23" s="82"/>
      <c r="AC23" s="82"/>
      <c r="AD23" s="65"/>
      <c r="AE23" s="64"/>
      <c r="AF23" s="65"/>
      <c r="AG23" s="66"/>
      <c r="AH23" s="29"/>
      <c r="AI23" s="29"/>
      <c r="AJ23" s="29"/>
      <c r="AK23" s="29"/>
      <c r="AL23" s="29"/>
    </row>
    <row r="24" spans="1:38" s="28" customFormat="1" ht="13.5" thickTop="1">
      <c r="A24" s="177" t="s">
        <v>46</v>
      </c>
      <c r="B24" s="195" t="s">
        <v>42</v>
      </c>
      <c r="C24" s="33">
        <v>400</v>
      </c>
      <c r="D24" s="34" t="s">
        <v>5</v>
      </c>
      <c r="E24" s="35">
        <v>412</v>
      </c>
      <c r="F24" s="36">
        <v>135</v>
      </c>
      <c r="G24" s="37">
        <f aca="true" t="shared" si="14" ref="G24:G41">F24/AF24*100</f>
        <v>45.45454545454545</v>
      </c>
      <c r="H24" s="38">
        <v>141</v>
      </c>
      <c r="I24" s="37">
        <f aca="true" t="shared" si="15" ref="I24:I41">H24/AF24*100</f>
        <v>47.474747474747474</v>
      </c>
      <c r="J24" s="36">
        <v>4</v>
      </c>
      <c r="K24" s="37">
        <f aca="true" t="shared" si="16" ref="K24:K41">J24/AF24*100</f>
        <v>1.3468013468013467</v>
      </c>
      <c r="L24" s="36">
        <v>0</v>
      </c>
      <c r="M24" s="37">
        <f aca="true" t="shared" si="17" ref="M24:M41">L24/AF24*100</f>
        <v>0</v>
      </c>
      <c r="N24" s="36">
        <v>0</v>
      </c>
      <c r="O24" s="37">
        <f aca="true" t="shared" si="18" ref="O24:O41">N24/AF24*100</f>
        <v>0</v>
      </c>
      <c r="P24" s="36">
        <v>1</v>
      </c>
      <c r="Q24" s="37">
        <f aca="true" t="shared" si="19" ref="Q24:Q41">P24/AF24*100</f>
        <v>0.33670033670033667</v>
      </c>
      <c r="R24" s="79">
        <v>0</v>
      </c>
      <c r="S24" s="37">
        <f aca="true" t="shared" si="20" ref="S24:S41">R24/AF24*100</f>
        <v>0</v>
      </c>
      <c r="T24" s="59">
        <v>0</v>
      </c>
      <c r="U24" s="37">
        <f aca="true" t="shared" si="21" ref="U24:U41">T24/AF24*100</f>
        <v>0</v>
      </c>
      <c r="V24" s="59">
        <v>0</v>
      </c>
      <c r="W24" s="37">
        <f aca="true" t="shared" si="22" ref="W24:W41">V24/AF24*100</f>
        <v>0</v>
      </c>
      <c r="X24" s="59">
        <v>0</v>
      </c>
      <c r="Y24" s="37">
        <f aca="true" t="shared" si="23" ref="Y24:Y41">X24/AF24*100</f>
        <v>0</v>
      </c>
      <c r="Z24" s="36">
        <v>0</v>
      </c>
      <c r="AA24" s="37">
        <f aca="true" t="shared" si="24" ref="AA24:AA41">Z24/AF24*100</f>
        <v>0</v>
      </c>
      <c r="AB24" s="39">
        <f aca="true" t="shared" si="25" ref="AB24:AB41">F24+H24+J24+L24+N24+P24+T24+V24+X24+Z24</f>
        <v>281</v>
      </c>
      <c r="AC24" s="37">
        <f aca="true" t="shared" si="26" ref="AC24:AC41">AB24/AF24*100</f>
        <v>94.61279461279462</v>
      </c>
      <c r="AD24" s="36">
        <v>16</v>
      </c>
      <c r="AE24" s="40">
        <f aca="true" t="shared" si="27" ref="AE24:AE41">AD24/AF24*100</f>
        <v>5.387205387205387</v>
      </c>
      <c r="AF24" s="39">
        <f aca="true" t="shared" si="28" ref="AF24:AF41">AB24+AD24</f>
        <v>297</v>
      </c>
      <c r="AG24" s="103">
        <f aca="true" t="shared" si="29" ref="AG24:AG41">AF24/E24*100</f>
        <v>72.0873786407767</v>
      </c>
      <c r="AH24" s="101">
        <f aca="true" t="shared" si="30" ref="AH24:AH41">AG24-100</f>
        <v>-27.912621359223294</v>
      </c>
      <c r="AI24" s="29"/>
      <c r="AJ24" s="29"/>
      <c r="AK24" s="29"/>
      <c r="AL24" s="29"/>
    </row>
    <row r="25" spans="1:34" ht="12.75">
      <c r="A25" s="178"/>
      <c r="B25" s="196"/>
      <c r="C25" s="5">
        <v>400</v>
      </c>
      <c r="D25" s="3" t="s">
        <v>6</v>
      </c>
      <c r="E25" s="6">
        <v>412</v>
      </c>
      <c r="F25" s="22">
        <v>130</v>
      </c>
      <c r="G25" s="23">
        <f t="shared" si="14"/>
        <v>37.90087463556851</v>
      </c>
      <c r="H25" s="24">
        <v>199</v>
      </c>
      <c r="I25" s="23">
        <f t="shared" si="15"/>
        <v>58.01749271137027</v>
      </c>
      <c r="J25" s="22">
        <v>3</v>
      </c>
      <c r="K25" s="23">
        <f t="shared" si="16"/>
        <v>0.8746355685131195</v>
      </c>
      <c r="L25" s="22">
        <v>0</v>
      </c>
      <c r="M25" s="23">
        <f t="shared" si="17"/>
        <v>0</v>
      </c>
      <c r="N25" s="22">
        <v>0</v>
      </c>
      <c r="O25" s="23">
        <f t="shared" si="18"/>
        <v>0</v>
      </c>
      <c r="P25" s="22">
        <v>2</v>
      </c>
      <c r="Q25" s="23">
        <f t="shared" si="19"/>
        <v>0.5830903790087464</v>
      </c>
      <c r="R25" s="80">
        <v>0</v>
      </c>
      <c r="S25" s="23">
        <f t="shared" si="20"/>
        <v>0</v>
      </c>
      <c r="T25" s="55">
        <v>0</v>
      </c>
      <c r="U25" s="23">
        <f t="shared" si="21"/>
        <v>0</v>
      </c>
      <c r="V25" s="55">
        <v>0</v>
      </c>
      <c r="W25" s="23">
        <f t="shared" si="22"/>
        <v>0</v>
      </c>
      <c r="X25" s="55">
        <v>0</v>
      </c>
      <c r="Y25" s="23">
        <f t="shared" si="23"/>
        <v>0</v>
      </c>
      <c r="Z25" s="22">
        <v>0</v>
      </c>
      <c r="AA25" s="23">
        <f t="shared" si="24"/>
        <v>0</v>
      </c>
      <c r="AB25" s="25">
        <f t="shared" si="25"/>
        <v>334</v>
      </c>
      <c r="AC25" s="23">
        <f t="shared" si="26"/>
        <v>97.37609329446065</v>
      </c>
      <c r="AD25" s="22">
        <v>9</v>
      </c>
      <c r="AE25" s="26">
        <f t="shared" si="27"/>
        <v>2.623906705539359</v>
      </c>
      <c r="AF25" s="25">
        <f t="shared" si="28"/>
        <v>343</v>
      </c>
      <c r="AG25" s="104">
        <f t="shared" si="29"/>
        <v>83.25242718446601</v>
      </c>
      <c r="AH25" s="105">
        <f t="shared" si="30"/>
        <v>-16.747572815533985</v>
      </c>
    </row>
    <row r="26" spans="1:34" ht="12.75">
      <c r="A26" s="178"/>
      <c r="B26" s="196"/>
      <c r="C26" s="5">
        <v>401</v>
      </c>
      <c r="D26" s="3" t="s">
        <v>5</v>
      </c>
      <c r="E26" s="6">
        <v>398</v>
      </c>
      <c r="F26" s="22">
        <v>184</v>
      </c>
      <c r="G26" s="23">
        <f t="shared" si="14"/>
        <v>59.934853420195445</v>
      </c>
      <c r="H26" s="24">
        <v>98</v>
      </c>
      <c r="I26" s="23">
        <f t="shared" si="15"/>
        <v>31.921824104234524</v>
      </c>
      <c r="J26" s="22">
        <v>3</v>
      </c>
      <c r="K26" s="23">
        <f t="shared" si="16"/>
        <v>0.9771986970684038</v>
      </c>
      <c r="L26" s="22">
        <v>0</v>
      </c>
      <c r="M26" s="23">
        <f t="shared" si="17"/>
        <v>0</v>
      </c>
      <c r="N26" s="22">
        <v>0</v>
      </c>
      <c r="O26" s="23">
        <f t="shared" si="18"/>
        <v>0</v>
      </c>
      <c r="P26" s="22">
        <v>7</v>
      </c>
      <c r="Q26" s="23">
        <f t="shared" si="19"/>
        <v>2.2801302931596092</v>
      </c>
      <c r="R26" s="80">
        <v>0</v>
      </c>
      <c r="S26" s="23">
        <f t="shared" si="20"/>
        <v>0</v>
      </c>
      <c r="T26" s="55">
        <v>0</v>
      </c>
      <c r="U26" s="23">
        <f t="shared" si="21"/>
        <v>0</v>
      </c>
      <c r="V26" s="55">
        <v>0</v>
      </c>
      <c r="W26" s="23">
        <f t="shared" si="22"/>
        <v>0</v>
      </c>
      <c r="X26" s="55">
        <v>0</v>
      </c>
      <c r="Y26" s="23">
        <f t="shared" si="23"/>
        <v>0</v>
      </c>
      <c r="Z26" s="22">
        <v>0</v>
      </c>
      <c r="AA26" s="23">
        <f t="shared" si="24"/>
        <v>0</v>
      </c>
      <c r="AB26" s="25">
        <f t="shared" si="25"/>
        <v>292</v>
      </c>
      <c r="AC26" s="23">
        <f t="shared" si="26"/>
        <v>95.11400651465797</v>
      </c>
      <c r="AD26" s="22">
        <v>15</v>
      </c>
      <c r="AE26" s="26">
        <f t="shared" si="27"/>
        <v>4.88599348534202</v>
      </c>
      <c r="AF26" s="25">
        <f t="shared" si="28"/>
        <v>307</v>
      </c>
      <c r="AG26" s="104">
        <f t="shared" si="29"/>
        <v>77.1356783919598</v>
      </c>
      <c r="AH26" s="105">
        <f t="shared" si="30"/>
        <v>-22.8643216080402</v>
      </c>
    </row>
    <row r="27" spans="1:34" ht="12.75">
      <c r="A27" s="178"/>
      <c r="B27" s="196"/>
      <c r="C27" s="5">
        <v>401</v>
      </c>
      <c r="D27" s="3" t="s">
        <v>6</v>
      </c>
      <c r="E27" s="6">
        <v>398</v>
      </c>
      <c r="F27" s="22">
        <v>145</v>
      </c>
      <c r="G27" s="23">
        <f t="shared" si="14"/>
        <v>45.17133956386293</v>
      </c>
      <c r="H27" s="24">
        <v>160</v>
      </c>
      <c r="I27" s="23">
        <f t="shared" si="15"/>
        <v>49.84423676012461</v>
      </c>
      <c r="J27" s="22">
        <v>1</v>
      </c>
      <c r="K27" s="23">
        <f t="shared" si="16"/>
        <v>0.3115264797507788</v>
      </c>
      <c r="L27" s="22">
        <v>0</v>
      </c>
      <c r="M27" s="23">
        <f t="shared" si="17"/>
        <v>0</v>
      </c>
      <c r="N27" s="22">
        <v>0</v>
      </c>
      <c r="O27" s="23">
        <f t="shared" si="18"/>
        <v>0</v>
      </c>
      <c r="P27" s="22">
        <v>5</v>
      </c>
      <c r="Q27" s="23">
        <f t="shared" si="19"/>
        <v>1.557632398753894</v>
      </c>
      <c r="R27" s="80">
        <v>0</v>
      </c>
      <c r="S27" s="23">
        <f t="shared" si="20"/>
        <v>0</v>
      </c>
      <c r="T27" s="55">
        <v>4</v>
      </c>
      <c r="U27" s="23">
        <f t="shared" si="21"/>
        <v>1.2461059190031152</v>
      </c>
      <c r="V27" s="55">
        <v>0</v>
      </c>
      <c r="W27" s="23">
        <f t="shared" si="22"/>
        <v>0</v>
      </c>
      <c r="X27" s="55">
        <v>0</v>
      </c>
      <c r="Y27" s="23">
        <f t="shared" si="23"/>
        <v>0</v>
      </c>
      <c r="Z27" s="22">
        <v>0</v>
      </c>
      <c r="AA27" s="23">
        <f t="shared" si="24"/>
        <v>0</v>
      </c>
      <c r="AB27" s="25">
        <f t="shared" si="25"/>
        <v>315</v>
      </c>
      <c r="AC27" s="23">
        <f t="shared" si="26"/>
        <v>98.13084112149532</v>
      </c>
      <c r="AD27" s="22">
        <v>6</v>
      </c>
      <c r="AE27" s="26">
        <f t="shared" si="27"/>
        <v>1.8691588785046727</v>
      </c>
      <c r="AF27" s="25">
        <f t="shared" si="28"/>
        <v>321</v>
      </c>
      <c r="AG27" s="104">
        <f t="shared" si="29"/>
        <v>80.65326633165829</v>
      </c>
      <c r="AH27" s="105">
        <f t="shared" si="30"/>
        <v>-19.346733668341713</v>
      </c>
    </row>
    <row r="28" spans="1:34" ht="12.75">
      <c r="A28" s="178"/>
      <c r="B28" s="196"/>
      <c r="C28" s="5">
        <v>402</v>
      </c>
      <c r="D28" s="3" t="s">
        <v>5</v>
      </c>
      <c r="E28" s="6">
        <v>270</v>
      </c>
      <c r="F28" s="22">
        <v>10</v>
      </c>
      <c r="G28" s="23">
        <f t="shared" si="14"/>
        <v>10.309278350515463</v>
      </c>
      <c r="H28" s="24">
        <v>77</v>
      </c>
      <c r="I28" s="23">
        <f t="shared" si="15"/>
        <v>79.38144329896907</v>
      </c>
      <c r="J28" s="22">
        <v>3</v>
      </c>
      <c r="K28" s="23">
        <f t="shared" si="16"/>
        <v>3.0927835051546393</v>
      </c>
      <c r="L28" s="22">
        <v>0</v>
      </c>
      <c r="M28" s="23">
        <f t="shared" si="17"/>
        <v>0</v>
      </c>
      <c r="N28" s="22">
        <v>0</v>
      </c>
      <c r="O28" s="23">
        <f t="shared" si="18"/>
        <v>0</v>
      </c>
      <c r="P28" s="22">
        <v>2</v>
      </c>
      <c r="Q28" s="23">
        <f t="shared" si="19"/>
        <v>2.0618556701030926</v>
      </c>
      <c r="R28" s="80">
        <v>0</v>
      </c>
      <c r="S28" s="23">
        <f t="shared" si="20"/>
        <v>0</v>
      </c>
      <c r="T28" s="55">
        <v>0</v>
      </c>
      <c r="U28" s="23">
        <f t="shared" si="21"/>
        <v>0</v>
      </c>
      <c r="V28" s="55">
        <v>0</v>
      </c>
      <c r="W28" s="23">
        <f t="shared" si="22"/>
        <v>0</v>
      </c>
      <c r="X28" s="55">
        <v>0</v>
      </c>
      <c r="Y28" s="23">
        <f t="shared" si="23"/>
        <v>0</v>
      </c>
      <c r="Z28" s="22">
        <v>0</v>
      </c>
      <c r="AA28" s="23">
        <f t="shared" si="24"/>
        <v>0</v>
      </c>
      <c r="AB28" s="25">
        <f t="shared" si="25"/>
        <v>92</v>
      </c>
      <c r="AC28" s="23">
        <f t="shared" si="26"/>
        <v>94.84536082474226</v>
      </c>
      <c r="AD28" s="22">
        <v>5</v>
      </c>
      <c r="AE28" s="26">
        <f t="shared" si="27"/>
        <v>5.154639175257731</v>
      </c>
      <c r="AF28" s="25">
        <f t="shared" si="28"/>
        <v>97</v>
      </c>
      <c r="AG28" s="104">
        <f t="shared" si="29"/>
        <v>35.92592592592593</v>
      </c>
      <c r="AH28" s="105">
        <f t="shared" si="30"/>
        <v>-64.07407407407408</v>
      </c>
    </row>
    <row r="29" spans="1:34" ht="12.75">
      <c r="A29" s="178"/>
      <c r="B29" s="196"/>
      <c r="C29" s="5">
        <v>403</v>
      </c>
      <c r="D29" s="3" t="s">
        <v>5</v>
      </c>
      <c r="E29" s="6">
        <v>400</v>
      </c>
      <c r="F29" s="22">
        <v>155</v>
      </c>
      <c r="G29" s="23">
        <f t="shared" si="14"/>
        <v>58.71212121212122</v>
      </c>
      <c r="H29" s="24">
        <v>86</v>
      </c>
      <c r="I29" s="23">
        <f t="shared" si="15"/>
        <v>32.57575757575758</v>
      </c>
      <c r="J29" s="22">
        <v>0</v>
      </c>
      <c r="K29" s="23">
        <f t="shared" si="16"/>
        <v>0</v>
      </c>
      <c r="L29" s="22">
        <v>1</v>
      </c>
      <c r="M29" s="23">
        <f t="shared" si="17"/>
        <v>0.3787878787878788</v>
      </c>
      <c r="N29" s="22">
        <v>0</v>
      </c>
      <c r="O29" s="23">
        <f t="shared" si="18"/>
        <v>0</v>
      </c>
      <c r="P29" s="22">
        <v>9</v>
      </c>
      <c r="Q29" s="23">
        <f t="shared" si="19"/>
        <v>3.4090909090909087</v>
      </c>
      <c r="R29" s="80">
        <v>0</v>
      </c>
      <c r="S29" s="23">
        <f t="shared" si="20"/>
        <v>0</v>
      </c>
      <c r="T29" s="55">
        <v>2</v>
      </c>
      <c r="U29" s="23">
        <f t="shared" si="21"/>
        <v>0.7575757575757576</v>
      </c>
      <c r="V29" s="55">
        <v>0</v>
      </c>
      <c r="W29" s="23">
        <f t="shared" si="22"/>
        <v>0</v>
      </c>
      <c r="X29" s="55">
        <v>0</v>
      </c>
      <c r="Y29" s="23">
        <f t="shared" si="23"/>
        <v>0</v>
      </c>
      <c r="Z29" s="22">
        <v>0</v>
      </c>
      <c r="AA29" s="23">
        <f t="shared" si="24"/>
        <v>0</v>
      </c>
      <c r="AB29" s="25">
        <f t="shared" si="25"/>
        <v>253</v>
      </c>
      <c r="AC29" s="23">
        <f t="shared" si="26"/>
        <v>95.83333333333334</v>
      </c>
      <c r="AD29" s="22">
        <v>11</v>
      </c>
      <c r="AE29" s="26">
        <f t="shared" si="27"/>
        <v>4.166666666666666</v>
      </c>
      <c r="AF29" s="25">
        <f t="shared" si="28"/>
        <v>264</v>
      </c>
      <c r="AG29" s="104">
        <f t="shared" si="29"/>
        <v>66</v>
      </c>
      <c r="AH29" s="105">
        <f t="shared" si="30"/>
        <v>-34</v>
      </c>
    </row>
    <row r="30" spans="1:34" ht="12.75">
      <c r="A30" s="178"/>
      <c r="B30" s="196"/>
      <c r="C30" s="5">
        <v>403</v>
      </c>
      <c r="D30" s="3" t="s">
        <v>6</v>
      </c>
      <c r="E30" s="6">
        <v>401</v>
      </c>
      <c r="F30" s="22">
        <v>138</v>
      </c>
      <c r="G30" s="23">
        <f t="shared" si="14"/>
        <v>53.69649805447471</v>
      </c>
      <c r="H30" s="24">
        <v>78</v>
      </c>
      <c r="I30" s="23">
        <f t="shared" si="15"/>
        <v>30.35019455252918</v>
      </c>
      <c r="J30" s="22">
        <v>4</v>
      </c>
      <c r="K30" s="23">
        <f t="shared" si="16"/>
        <v>1.556420233463035</v>
      </c>
      <c r="L30" s="22">
        <v>1</v>
      </c>
      <c r="M30" s="23">
        <f t="shared" si="17"/>
        <v>0.38910505836575876</v>
      </c>
      <c r="N30" s="22">
        <v>7</v>
      </c>
      <c r="O30" s="23">
        <f t="shared" si="18"/>
        <v>2.7237354085603114</v>
      </c>
      <c r="P30" s="22">
        <v>0</v>
      </c>
      <c r="Q30" s="23">
        <f t="shared" si="19"/>
        <v>0</v>
      </c>
      <c r="R30" s="80">
        <v>1</v>
      </c>
      <c r="S30" s="23">
        <f t="shared" si="20"/>
        <v>0.38910505836575876</v>
      </c>
      <c r="T30" s="55">
        <v>2</v>
      </c>
      <c r="U30" s="23">
        <f t="shared" si="21"/>
        <v>0.7782101167315175</v>
      </c>
      <c r="V30" s="55">
        <v>0</v>
      </c>
      <c r="W30" s="23">
        <f t="shared" si="22"/>
        <v>0</v>
      </c>
      <c r="X30" s="55">
        <v>0</v>
      </c>
      <c r="Y30" s="23">
        <f t="shared" si="23"/>
        <v>0</v>
      </c>
      <c r="Z30" s="22">
        <v>0</v>
      </c>
      <c r="AA30" s="23">
        <f t="shared" si="24"/>
        <v>0</v>
      </c>
      <c r="AB30" s="25">
        <f t="shared" si="25"/>
        <v>230</v>
      </c>
      <c r="AC30" s="23">
        <f t="shared" si="26"/>
        <v>89.49416342412452</v>
      </c>
      <c r="AD30" s="24">
        <v>27</v>
      </c>
      <c r="AE30" s="26">
        <f t="shared" si="27"/>
        <v>10.505836575875486</v>
      </c>
      <c r="AF30" s="25">
        <f t="shared" si="28"/>
        <v>257</v>
      </c>
      <c r="AG30" s="104">
        <f t="shared" si="29"/>
        <v>64.08977556109726</v>
      </c>
      <c r="AH30" s="105">
        <f t="shared" si="30"/>
        <v>-35.910224438902745</v>
      </c>
    </row>
    <row r="31" spans="1:34" ht="12.75">
      <c r="A31" s="178"/>
      <c r="B31" s="196"/>
      <c r="C31" s="5">
        <v>404</v>
      </c>
      <c r="D31" s="3" t="s">
        <v>5</v>
      </c>
      <c r="E31" s="6">
        <v>726</v>
      </c>
      <c r="F31" s="22">
        <v>199</v>
      </c>
      <c r="G31" s="23">
        <f t="shared" si="14"/>
        <v>43.073593073593074</v>
      </c>
      <c r="H31" s="24">
        <v>222</v>
      </c>
      <c r="I31" s="23">
        <f t="shared" si="15"/>
        <v>48.05194805194805</v>
      </c>
      <c r="J31" s="22">
        <v>5</v>
      </c>
      <c r="K31" s="23">
        <f t="shared" si="16"/>
        <v>1.0822510822510822</v>
      </c>
      <c r="L31" s="22">
        <v>2</v>
      </c>
      <c r="M31" s="23">
        <f t="shared" si="17"/>
        <v>0.4329004329004329</v>
      </c>
      <c r="N31" s="22">
        <v>2</v>
      </c>
      <c r="O31" s="23">
        <f t="shared" si="18"/>
        <v>0.4329004329004329</v>
      </c>
      <c r="P31" s="22">
        <v>6</v>
      </c>
      <c r="Q31" s="23">
        <f t="shared" si="19"/>
        <v>1.2987012987012987</v>
      </c>
      <c r="R31" s="80">
        <v>1</v>
      </c>
      <c r="S31" s="23">
        <f t="shared" si="20"/>
        <v>0.21645021645021645</v>
      </c>
      <c r="T31" s="55">
        <v>3</v>
      </c>
      <c r="U31" s="23">
        <f t="shared" si="21"/>
        <v>0.6493506493506493</v>
      </c>
      <c r="V31" s="55">
        <v>0</v>
      </c>
      <c r="W31" s="23">
        <f t="shared" si="22"/>
        <v>0</v>
      </c>
      <c r="X31" s="55">
        <v>0</v>
      </c>
      <c r="Y31" s="23">
        <f t="shared" si="23"/>
        <v>0</v>
      </c>
      <c r="Z31" s="22">
        <v>0</v>
      </c>
      <c r="AA31" s="23">
        <f t="shared" si="24"/>
        <v>0</v>
      </c>
      <c r="AB31" s="25">
        <f t="shared" si="25"/>
        <v>439</v>
      </c>
      <c r="AC31" s="23">
        <f t="shared" si="26"/>
        <v>95.02164502164501</v>
      </c>
      <c r="AD31" s="24">
        <v>23</v>
      </c>
      <c r="AE31" s="26">
        <f t="shared" si="27"/>
        <v>4.978354978354979</v>
      </c>
      <c r="AF31" s="25">
        <f t="shared" si="28"/>
        <v>462</v>
      </c>
      <c r="AG31" s="104">
        <f t="shared" si="29"/>
        <v>63.63636363636363</v>
      </c>
      <c r="AH31" s="105">
        <f t="shared" si="30"/>
        <v>-36.36363636363637</v>
      </c>
    </row>
    <row r="32" spans="1:34" ht="12.75">
      <c r="A32" s="178"/>
      <c r="B32" s="196"/>
      <c r="C32" s="5">
        <v>405</v>
      </c>
      <c r="D32" s="3" t="s">
        <v>5</v>
      </c>
      <c r="E32" s="6">
        <v>237</v>
      </c>
      <c r="F32" s="22">
        <v>41</v>
      </c>
      <c r="G32" s="23">
        <f t="shared" si="14"/>
        <v>46.06741573033708</v>
      </c>
      <c r="H32" s="24">
        <v>44</v>
      </c>
      <c r="I32" s="23">
        <f t="shared" si="15"/>
        <v>49.43820224719101</v>
      </c>
      <c r="J32" s="22">
        <v>1</v>
      </c>
      <c r="K32" s="23">
        <f t="shared" si="16"/>
        <v>1.1235955056179776</v>
      </c>
      <c r="L32" s="22">
        <v>0</v>
      </c>
      <c r="M32" s="23">
        <f t="shared" si="17"/>
        <v>0</v>
      </c>
      <c r="N32" s="22">
        <v>0</v>
      </c>
      <c r="O32" s="23">
        <f t="shared" si="18"/>
        <v>0</v>
      </c>
      <c r="P32" s="22">
        <v>1</v>
      </c>
      <c r="Q32" s="23">
        <f t="shared" si="19"/>
        <v>1.1235955056179776</v>
      </c>
      <c r="R32" s="80">
        <v>0</v>
      </c>
      <c r="S32" s="23">
        <f t="shared" si="20"/>
        <v>0</v>
      </c>
      <c r="T32" s="55">
        <v>0</v>
      </c>
      <c r="U32" s="23">
        <f t="shared" si="21"/>
        <v>0</v>
      </c>
      <c r="V32" s="55">
        <v>0</v>
      </c>
      <c r="W32" s="23">
        <f t="shared" si="22"/>
        <v>0</v>
      </c>
      <c r="X32" s="55">
        <v>0</v>
      </c>
      <c r="Y32" s="23">
        <f t="shared" si="23"/>
        <v>0</v>
      </c>
      <c r="Z32" s="22">
        <v>0</v>
      </c>
      <c r="AA32" s="23">
        <f t="shared" si="24"/>
        <v>0</v>
      </c>
      <c r="AB32" s="25">
        <f t="shared" si="25"/>
        <v>87</v>
      </c>
      <c r="AC32" s="23">
        <f t="shared" si="26"/>
        <v>97.75280898876404</v>
      </c>
      <c r="AD32" s="22">
        <v>2</v>
      </c>
      <c r="AE32" s="26">
        <f t="shared" si="27"/>
        <v>2.247191011235955</v>
      </c>
      <c r="AF32" s="25">
        <f t="shared" si="28"/>
        <v>89</v>
      </c>
      <c r="AG32" s="104">
        <f t="shared" si="29"/>
        <v>37.552742616033754</v>
      </c>
      <c r="AH32" s="105">
        <f t="shared" si="30"/>
        <v>-62.447257383966246</v>
      </c>
    </row>
    <row r="33" spans="1:34" ht="12.75">
      <c r="A33" s="178"/>
      <c r="B33" s="196"/>
      <c r="C33" s="5">
        <v>406</v>
      </c>
      <c r="D33" s="3" t="s">
        <v>5</v>
      </c>
      <c r="E33" s="6">
        <v>268</v>
      </c>
      <c r="F33" s="22">
        <v>117</v>
      </c>
      <c r="G33" s="23">
        <f t="shared" si="14"/>
        <v>53.669724770642205</v>
      </c>
      <c r="H33" s="24">
        <v>89</v>
      </c>
      <c r="I33" s="23">
        <f t="shared" si="15"/>
        <v>40.825688073394495</v>
      </c>
      <c r="J33" s="22">
        <v>1</v>
      </c>
      <c r="K33" s="23">
        <f t="shared" si="16"/>
        <v>0.45871559633027525</v>
      </c>
      <c r="L33" s="22">
        <v>0</v>
      </c>
      <c r="M33" s="23">
        <f t="shared" si="17"/>
        <v>0</v>
      </c>
      <c r="N33" s="22">
        <v>0</v>
      </c>
      <c r="O33" s="23">
        <f t="shared" si="18"/>
        <v>0</v>
      </c>
      <c r="P33" s="22">
        <v>4</v>
      </c>
      <c r="Q33" s="23">
        <f t="shared" si="19"/>
        <v>1.834862385321101</v>
      </c>
      <c r="R33" s="80">
        <v>0</v>
      </c>
      <c r="S33" s="23">
        <f t="shared" si="20"/>
        <v>0</v>
      </c>
      <c r="T33" s="55">
        <v>1</v>
      </c>
      <c r="U33" s="23">
        <f t="shared" si="21"/>
        <v>0.45871559633027525</v>
      </c>
      <c r="V33" s="55">
        <v>0</v>
      </c>
      <c r="W33" s="23">
        <f t="shared" si="22"/>
        <v>0</v>
      </c>
      <c r="X33" s="55">
        <v>0</v>
      </c>
      <c r="Y33" s="23">
        <f t="shared" si="23"/>
        <v>0</v>
      </c>
      <c r="Z33" s="22">
        <v>0</v>
      </c>
      <c r="AA33" s="23">
        <f t="shared" si="24"/>
        <v>0</v>
      </c>
      <c r="AB33" s="25">
        <f t="shared" si="25"/>
        <v>212</v>
      </c>
      <c r="AC33" s="23">
        <f t="shared" si="26"/>
        <v>97.24770642201835</v>
      </c>
      <c r="AD33" s="22">
        <v>6</v>
      </c>
      <c r="AE33" s="26">
        <f t="shared" si="27"/>
        <v>2.7522935779816518</v>
      </c>
      <c r="AF33" s="25">
        <f t="shared" si="28"/>
        <v>218</v>
      </c>
      <c r="AG33" s="104">
        <f t="shared" si="29"/>
        <v>81.34328358208955</v>
      </c>
      <c r="AH33" s="105">
        <f t="shared" si="30"/>
        <v>-18.656716417910445</v>
      </c>
    </row>
    <row r="34" spans="1:34" ht="12.75">
      <c r="A34" s="178"/>
      <c r="B34" s="196"/>
      <c r="C34" s="5">
        <v>407</v>
      </c>
      <c r="D34" s="3" t="s">
        <v>5</v>
      </c>
      <c r="E34" s="6">
        <v>605</v>
      </c>
      <c r="F34" s="22">
        <v>293</v>
      </c>
      <c r="G34" s="23">
        <f t="shared" si="14"/>
        <v>59.07258064516129</v>
      </c>
      <c r="H34" s="24">
        <v>178</v>
      </c>
      <c r="I34" s="23">
        <f t="shared" si="15"/>
        <v>35.88709677419355</v>
      </c>
      <c r="J34" s="22">
        <v>1</v>
      </c>
      <c r="K34" s="23">
        <f t="shared" si="16"/>
        <v>0.20161290322580644</v>
      </c>
      <c r="L34" s="22">
        <v>2</v>
      </c>
      <c r="M34" s="23">
        <f t="shared" si="17"/>
        <v>0.4032258064516129</v>
      </c>
      <c r="N34" s="22">
        <v>1</v>
      </c>
      <c r="O34" s="23">
        <f t="shared" si="18"/>
        <v>0.20161290322580644</v>
      </c>
      <c r="P34" s="22">
        <v>14</v>
      </c>
      <c r="Q34" s="23">
        <f t="shared" si="19"/>
        <v>2.82258064516129</v>
      </c>
      <c r="R34" s="80">
        <v>0</v>
      </c>
      <c r="S34" s="23">
        <f t="shared" si="20"/>
        <v>0</v>
      </c>
      <c r="T34" s="55">
        <v>1</v>
      </c>
      <c r="U34" s="23">
        <f t="shared" si="21"/>
        <v>0.20161290322580644</v>
      </c>
      <c r="V34" s="55">
        <v>0</v>
      </c>
      <c r="W34" s="23">
        <f t="shared" si="22"/>
        <v>0</v>
      </c>
      <c r="X34" s="55">
        <v>0</v>
      </c>
      <c r="Y34" s="23">
        <f t="shared" si="23"/>
        <v>0</v>
      </c>
      <c r="Z34" s="22">
        <v>0</v>
      </c>
      <c r="AA34" s="23">
        <f t="shared" si="24"/>
        <v>0</v>
      </c>
      <c r="AB34" s="25">
        <f t="shared" si="25"/>
        <v>490</v>
      </c>
      <c r="AC34" s="23">
        <f t="shared" si="26"/>
        <v>98.79032258064517</v>
      </c>
      <c r="AD34" s="22">
        <v>6</v>
      </c>
      <c r="AE34" s="26">
        <f t="shared" si="27"/>
        <v>1.2096774193548387</v>
      </c>
      <c r="AF34" s="25">
        <f t="shared" si="28"/>
        <v>496</v>
      </c>
      <c r="AG34" s="104">
        <f t="shared" si="29"/>
        <v>81.98347107438016</v>
      </c>
      <c r="AH34" s="105">
        <f t="shared" si="30"/>
        <v>-18.016528925619838</v>
      </c>
    </row>
    <row r="35" spans="1:34" ht="12.75">
      <c r="A35" s="178"/>
      <c r="B35" s="196"/>
      <c r="C35" s="5">
        <v>408</v>
      </c>
      <c r="D35" s="3" t="s">
        <v>5</v>
      </c>
      <c r="E35" s="6">
        <v>242</v>
      </c>
      <c r="F35" s="22">
        <v>90</v>
      </c>
      <c r="G35" s="23">
        <f t="shared" si="14"/>
        <v>46.15384615384615</v>
      </c>
      <c r="H35" s="24">
        <v>90</v>
      </c>
      <c r="I35" s="23">
        <f t="shared" si="15"/>
        <v>46.15384615384615</v>
      </c>
      <c r="J35" s="22">
        <v>0</v>
      </c>
      <c r="K35" s="23">
        <f t="shared" si="16"/>
        <v>0</v>
      </c>
      <c r="L35" s="22">
        <v>0</v>
      </c>
      <c r="M35" s="23">
        <f t="shared" si="17"/>
        <v>0</v>
      </c>
      <c r="N35" s="22">
        <v>0</v>
      </c>
      <c r="O35" s="23">
        <f t="shared" si="18"/>
        <v>0</v>
      </c>
      <c r="P35" s="22">
        <v>3</v>
      </c>
      <c r="Q35" s="23">
        <f t="shared" si="19"/>
        <v>1.5384615384615385</v>
      </c>
      <c r="R35" s="80">
        <v>0</v>
      </c>
      <c r="S35" s="23">
        <f t="shared" si="20"/>
        <v>0</v>
      </c>
      <c r="T35" s="55">
        <v>0</v>
      </c>
      <c r="U35" s="23">
        <f t="shared" si="21"/>
        <v>0</v>
      </c>
      <c r="V35" s="55">
        <v>0</v>
      </c>
      <c r="W35" s="23">
        <f t="shared" si="22"/>
        <v>0</v>
      </c>
      <c r="X35" s="55">
        <v>0</v>
      </c>
      <c r="Y35" s="23">
        <f t="shared" si="23"/>
        <v>0</v>
      </c>
      <c r="Z35" s="22">
        <v>0</v>
      </c>
      <c r="AA35" s="23">
        <f t="shared" si="24"/>
        <v>0</v>
      </c>
      <c r="AB35" s="25">
        <f t="shared" si="25"/>
        <v>183</v>
      </c>
      <c r="AC35" s="23">
        <f t="shared" si="26"/>
        <v>93.84615384615384</v>
      </c>
      <c r="AD35" s="22">
        <v>12</v>
      </c>
      <c r="AE35" s="26">
        <f t="shared" si="27"/>
        <v>6.153846153846154</v>
      </c>
      <c r="AF35" s="25">
        <f t="shared" si="28"/>
        <v>195</v>
      </c>
      <c r="AG35" s="104">
        <f t="shared" si="29"/>
        <v>80.57851239669421</v>
      </c>
      <c r="AH35" s="105">
        <f t="shared" si="30"/>
        <v>-19.421487603305792</v>
      </c>
    </row>
    <row r="36" spans="1:34" ht="12.75">
      <c r="A36" s="178"/>
      <c r="B36" s="196"/>
      <c r="C36" s="5">
        <v>409</v>
      </c>
      <c r="D36" s="3" t="s">
        <v>5</v>
      </c>
      <c r="E36" s="6">
        <v>516</v>
      </c>
      <c r="F36" s="22">
        <v>152</v>
      </c>
      <c r="G36" s="23">
        <f t="shared" si="14"/>
        <v>38.38383838383838</v>
      </c>
      <c r="H36" s="24">
        <v>196</v>
      </c>
      <c r="I36" s="23">
        <f t="shared" si="15"/>
        <v>49.494949494949495</v>
      </c>
      <c r="J36" s="22">
        <v>4</v>
      </c>
      <c r="K36" s="23">
        <f t="shared" si="16"/>
        <v>1.0101010101010102</v>
      </c>
      <c r="L36" s="22">
        <v>1</v>
      </c>
      <c r="M36" s="23">
        <f t="shared" si="17"/>
        <v>0.25252525252525254</v>
      </c>
      <c r="N36" s="22">
        <v>0</v>
      </c>
      <c r="O36" s="23">
        <f t="shared" si="18"/>
        <v>0</v>
      </c>
      <c r="P36" s="22">
        <v>6</v>
      </c>
      <c r="Q36" s="23">
        <f t="shared" si="19"/>
        <v>1.5151515151515151</v>
      </c>
      <c r="R36" s="80">
        <v>0</v>
      </c>
      <c r="S36" s="23">
        <f t="shared" si="20"/>
        <v>0</v>
      </c>
      <c r="T36" s="55">
        <v>2</v>
      </c>
      <c r="U36" s="23">
        <f t="shared" si="21"/>
        <v>0.5050505050505051</v>
      </c>
      <c r="V36" s="55">
        <v>0</v>
      </c>
      <c r="W36" s="23">
        <f t="shared" si="22"/>
        <v>0</v>
      </c>
      <c r="X36" s="55">
        <v>0</v>
      </c>
      <c r="Y36" s="23">
        <f t="shared" si="23"/>
        <v>0</v>
      </c>
      <c r="Z36" s="22">
        <v>0</v>
      </c>
      <c r="AA36" s="23">
        <f t="shared" si="24"/>
        <v>0</v>
      </c>
      <c r="AB36" s="25">
        <f t="shared" si="25"/>
        <v>361</v>
      </c>
      <c r="AC36" s="23">
        <f t="shared" si="26"/>
        <v>91.16161616161617</v>
      </c>
      <c r="AD36" s="22">
        <v>35</v>
      </c>
      <c r="AE36" s="26">
        <f t="shared" si="27"/>
        <v>8.83838383838384</v>
      </c>
      <c r="AF36" s="25">
        <f t="shared" si="28"/>
        <v>396</v>
      </c>
      <c r="AG36" s="104">
        <f t="shared" si="29"/>
        <v>76.74418604651163</v>
      </c>
      <c r="AH36" s="105">
        <f t="shared" si="30"/>
        <v>-23.25581395348837</v>
      </c>
    </row>
    <row r="37" spans="1:34" ht="12.75">
      <c r="A37" s="178"/>
      <c r="B37" s="196"/>
      <c r="C37" s="5">
        <v>410</v>
      </c>
      <c r="D37" s="3" t="s">
        <v>5</v>
      </c>
      <c r="E37" s="6">
        <v>436</v>
      </c>
      <c r="F37" s="22">
        <v>155</v>
      </c>
      <c r="G37" s="23">
        <f t="shared" si="14"/>
        <v>44.285714285714285</v>
      </c>
      <c r="H37" s="24">
        <v>163</v>
      </c>
      <c r="I37" s="23">
        <f t="shared" si="15"/>
        <v>46.57142857142857</v>
      </c>
      <c r="J37" s="22">
        <v>4</v>
      </c>
      <c r="K37" s="23">
        <f t="shared" si="16"/>
        <v>1.1428571428571428</v>
      </c>
      <c r="L37" s="22">
        <v>0</v>
      </c>
      <c r="M37" s="23">
        <f t="shared" si="17"/>
        <v>0</v>
      </c>
      <c r="N37" s="22">
        <v>2</v>
      </c>
      <c r="O37" s="23">
        <f t="shared" si="18"/>
        <v>0.5714285714285714</v>
      </c>
      <c r="P37" s="22">
        <v>3</v>
      </c>
      <c r="Q37" s="23">
        <f t="shared" si="19"/>
        <v>0.8571428571428572</v>
      </c>
      <c r="R37" s="80">
        <v>0</v>
      </c>
      <c r="S37" s="23">
        <f t="shared" si="20"/>
        <v>0</v>
      </c>
      <c r="T37" s="55">
        <v>1</v>
      </c>
      <c r="U37" s="23">
        <f t="shared" si="21"/>
        <v>0.2857142857142857</v>
      </c>
      <c r="V37" s="55">
        <v>0</v>
      </c>
      <c r="W37" s="23">
        <f t="shared" si="22"/>
        <v>0</v>
      </c>
      <c r="X37" s="55">
        <v>0</v>
      </c>
      <c r="Y37" s="23">
        <f t="shared" si="23"/>
        <v>0</v>
      </c>
      <c r="Z37" s="22">
        <v>0</v>
      </c>
      <c r="AA37" s="23">
        <f t="shared" si="24"/>
        <v>0</v>
      </c>
      <c r="AB37" s="25">
        <f t="shared" si="25"/>
        <v>328</v>
      </c>
      <c r="AC37" s="23">
        <f t="shared" si="26"/>
        <v>93.71428571428572</v>
      </c>
      <c r="AD37" s="22">
        <v>22</v>
      </c>
      <c r="AE37" s="26">
        <f t="shared" si="27"/>
        <v>6.2857142857142865</v>
      </c>
      <c r="AF37" s="25">
        <f t="shared" si="28"/>
        <v>350</v>
      </c>
      <c r="AG37" s="104">
        <f t="shared" si="29"/>
        <v>80.27522935779817</v>
      </c>
      <c r="AH37" s="105">
        <f t="shared" si="30"/>
        <v>-19.724770642201833</v>
      </c>
    </row>
    <row r="38" spans="1:34" ht="12.75">
      <c r="A38" s="178"/>
      <c r="B38" s="196"/>
      <c r="C38" s="5">
        <v>410</v>
      </c>
      <c r="D38" s="3" t="s">
        <v>6</v>
      </c>
      <c r="E38" s="6">
        <v>437</v>
      </c>
      <c r="F38" s="22">
        <v>172</v>
      </c>
      <c r="G38" s="23">
        <f t="shared" si="14"/>
        <v>42.053789731051346</v>
      </c>
      <c r="H38" s="24">
        <v>217</v>
      </c>
      <c r="I38" s="23">
        <f t="shared" si="15"/>
        <v>53.0562347188264</v>
      </c>
      <c r="J38" s="22">
        <v>3</v>
      </c>
      <c r="K38" s="23">
        <f t="shared" si="16"/>
        <v>0.7334963325183375</v>
      </c>
      <c r="L38" s="22">
        <v>0</v>
      </c>
      <c r="M38" s="23">
        <f t="shared" si="17"/>
        <v>0</v>
      </c>
      <c r="N38" s="22">
        <v>0</v>
      </c>
      <c r="O38" s="23">
        <f t="shared" si="18"/>
        <v>0</v>
      </c>
      <c r="P38" s="22">
        <v>6</v>
      </c>
      <c r="Q38" s="23">
        <f t="shared" si="19"/>
        <v>1.466992665036675</v>
      </c>
      <c r="R38" s="80">
        <v>0</v>
      </c>
      <c r="S38" s="23">
        <f t="shared" si="20"/>
        <v>0</v>
      </c>
      <c r="T38" s="55">
        <v>0</v>
      </c>
      <c r="U38" s="23">
        <f t="shared" si="21"/>
        <v>0</v>
      </c>
      <c r="V38" s="55">
        <v>0</v>
      </c>
      <c r="W38" s="23">
        <f t="shared" si="22"/>
        <v>0</v>
      </c>
      <c r="X38" s="55">
        <v>0</v>
      </c>
      <c r="Y38" s="23">
        <f t="shared" si="23"/>
        <v>0</v>
      </c>
      <c r="Z38" s="22">
        <v>0</v>
      </c>
      <c r="AA38" s="23">
        <f t="shared" si="24"/>
        <v>0</v>
      </c>
      <c r="AB38" s="25">
        <f t="shared" si="25"/>
        <v>398</v>
      </c>
      <c r="AC38" s="23">
        <f t="shared" si="26"/>
        <v>97.31051344743277</v>
      </c>
      <c r="AD38" s="22">
        <v>11</v>
      </c>
      <c r="AE38" s="26">
        <f t="shared" si="27"/>
        <v>2.689486552567237</v>
      </c>
      <c r="AF38" s="25">
        <f t="shared" si="28"/>
        <v>409</v>
      </c>
      <c r="AG38" s="104">
        <f t="shared" si="29"/>
        <v>93.59267734553775</v>
      </c>
      <c r="AH38" s="105">
        <f t="shared" si="30"/>
        <v>-6.407322654462249</v>
      </c>
    </row>
    <row r="39" spans="1:34" ht="12.75">
      <c r="A39" s="178"/>
      <c r="B39" s="196"/>
      <c r="C39" s="5">
        <v>411</v>
      </c>
      <c r="D39" s="3" t="s">
        <v>5</v>
      </c>
      <c r="E39" s="6">
        <v>315</v>
      </c>
      <c r="F39" s="22">
        <v>88</v>
      </c>
      <c r="G39" s="23">
        <f t="shared" si="14"/>
        <v>39.285714285714285</v>
      </c>
      <c r="H39" s="24">
        <v>102</v>
      </c>
      <c r="I39" s="23">
        <f t="shared" si="15"/>
        <v>45.535714285714285</v>
      </c>
      <c r="J39" s="22">
        <v>10</v>
      </c>
      <c r="K39" s="23">
        <f t="shared" si="16"/>
        <v>4.464285714285714</v>
      </c>
      <c r="L39" s="22">
        <v>0</v>
      </c>
      <c r="M39" s="23">
        <f t="shared" si="17"/>
        <v>0</v>
      </c>
      <c r="N39" s="22">
        <v>0</v>
      </c>
      <c r="O39" s="23">
        <f t="shared" si="18"/>
        <v>0</v>
      </c>
      <c r="P39" s="22">
        <v>3</v>
      </c>
      <c r="Q39" s="23">
        <f t="shared" si="19"/>
        <v>1.3392857142857142</v>
      </c>
      <c r="R39" s="80">
        <v>0</v>
      </c>
      <c r="S39" s="23">
        <f t="shared" si="20"/>
        <v>0</v>
      </c>
      <c r="T39" s="55">
        <v>0</v>
      </c>
      <c r="U39" s="23">
        <f t="shared" si="21"/>
        <v>0</v>
      </c>
      <c r="V39" s="55">
        <v>0</v>
      </c>
      <c r="W39" s="23">
        <f t="shared" si="22"/>
        <v>0</v>
      </c>
      <c r="X39" s="55">
        <v>0</v>
      </c>
      <c r="Y39" s="23">
        <f t="shared" si="23"/>
        <v>0</v>
      </c>
      <c r="Z39" s="22">
        <v>0</v>
      </c>
      <c r="AA39" s="23">
        <f t="shared" si="24"/>
        <v>0</v>
      </c>
      <c r="AB39" s="25">
        <f t="shared" si="25"/>
        <v>203</v>
      </c>
      <c r="AC39" s="23">
        <f t="shared" si="26"/>
        <v>90.625</v>
      </c>
      <c r="AD39" s="22">
        <v>21</v>
      </c>
      <c r="AE39" s="26">
        <f t="shared" si="27"/>
        <v>9.375</v>
      </c>
      <c r="AF39" s="25">
        <f t="shared" si="28"/>
        <v>224</v>
      </c>
      <c r="AG39" s="104">
        <f t="shared" si="29"/>
        <v>71.11111111111111</v>
      </c>
      <c r="AH39" s="105">
        <f t="shared" si="30"/>
        <v>-28.888888888888886</v>
      </c>
    </row>
    <row r="40" spans="1:34" ht="12.75">
      <c r="A40" s="178"/>
      <c r="B40" s="196"/>
      <c r="C40" s="5">
        <v>412</v>
      </c>
      <c r="D40" s="3" t="s">
        <v>5</v>
      </c>
      <c r="E40" s="6">
        <v>201</v>
      </c>
      <c r="F40" s="22">
        <v>90</v>
      </c>
      <c r="G40" s="23">
        <f t="shared" si="14"/>
        <v>48.64864864864865</v>
      </c>
      <c r="H40" s="24">
        <v>75</v>
      </c>
      <c r="I40" s="23">
        <f t="shared" si="15"/>
        <v>40.54054054054054</v>
      </c>
      <c r="J40" s="22">
        <v>9</v>
      </c>
      <c r="K40" s="23">
        <f t="shared" si="16"/>
        <v>4.864864864864865</v>
      </c>
      <c r="L40" s="22">
        <v>1</v>
      </c>
      <c r="M40" s="23">
        <f t="shared" si="17"/>
        <v>0.5405405405405406</v>
      </c>
      <c r="N40" s="22">
        <v>1</v>
      </c>
      <c r="O40" s="23">
        <f t="shared" si="18"/>
        <v>0.5405405405405406</v>
      </c>
      <c r="P40" s="22">
        <v>1</v>
      </c>
      <c r="Q40" s="23">
        <f t="shared" si="19"/>
        <v>0.5405405405405406</v>
      </c>
      <c r="R40" s="80">
        <v>0</v>
      </c>
      <c r="S40" s="23">
        <f t="shared" si="20"/>
        <v>0</v>
      </c>
      <c r="T40" s="55">
        <v>0</v>
      </c>
      <c r="U40" s="23">
        <f t="shared" si="21"/>
        <v>0</v>
      </c>
      <c r="V40" s="55">
        <v>0</v>
      </c>
      <c r="W40" s="23">
        <f t="shared" si="22"/>
        <v>0</v>
      </c>
      <c r="X40" s="55">
        <v>0</v>
      </c>
      <c r="Y40" s="23">
        <f t="shared" si="23"/>
        <v>0</v>
      </c>
      <c r="Z40" s="22">
        <v>0</v>
      </c>
      <c r="AA40" s="23">
        <f t="shared" si="24"/>
        <v>0</v>
      </c>
      <c r="AB40" s="25">
        <f t="shared" si="25"/>
        <v>177</v>
      </c>
      <c r="AC40" s="23">
        <f t="shared" si="26"/>
        <v>95.67567567567568</v>
      </c>
      <c r="AD40" s="22">
        <v>8</v>
      </c>
      <c r="AE40" s="26">
        <f t="shared" si="27"/>
        <v>4.324324324324325</v>
      </c>
      <c r="AF40" s="25">
        <f t="shared" si="28"/>
        <v>185</v>
      </c>
      <c r="AG40" s="104">
        <f t="shared" si="29"/>
        <v>92.03980099502488</v>
      </c>
      <c r="AH40" s="105">
        <f t="shared" si="30"/>
        <v>-7.960199004975124</v>
      </c>
    </row>
    <row r="41" spans="1:34" ht="13.5" thickBot="1">
      <c r="A41" s="181"/>
      <c r="B41" s="197"/>
      <c r="C41" s="41">
        <v>413</v>
      </c>
      <c r="D41" s="42" t="s">
        <v>5</v>
      </c>
      <c r="E41" s="43">
        <v>189</v>
      </c>
      <c r="F41" s="44">
        <v>57</v>
      </c>
      <c r="G41" s="45">
        <f t="shared" si="14"/>
        <v>37.5</v>
      </c>
      <c r="H41" s="46">
        <v>90</v>
      </c>
      <c r="I41" s="45">
        <f t="shared" si="15"/>
        <v>59.210526315789465</v>
      </c>
      <c r="J41" s="44">
        <v>0</v>
      </c>
      <c r="K41" s="45">
        <f t="shared" si="16"/>
        <v>0</v>
      </c>
      <c r="L41" s="44">
        <v>0</v>
      </c>
      <c r="M41" s="45">
        <f t="shared" si="17"/>
        <v>0</v>
      </c>
      <c r="N41" s="44">
        <v>0</v>
      </c>
      <c r="O41" s="45">
        <f t="shared" si="18"/>
        <v>0</v>
      </c>
      <c r="P41" s="44">
        <v>2</v>
      </c>
      <c r="Q41" s="45">
        <f t="shared" si="19"/>
        <v>1.3157894736842104</v>
      </c>
      <c r="R41" s="81">
        <v>0</v>
      </c>
      <c r="S41" s="45">
        <f t="shared" si="20"/>
        <v>0</v>
      </c>
      <c r="T41" s="60">
        <v>0</v>
      </c>
      <c r="U41" s="45">
        <f t="shared" si="21"/>
        <v>0</v>
      </c>
      <c r="V41" s="60">
        <v>0</v>
      </c>
      <c r="W41" s="45">
        <f t="shared" si="22"/>
        <v>0</v>
      </c>
      <c r="X41" s="60">
        <v>0</v>
      </c>
      <c r="Y41" s="45">
        <f t="shared" si="23"/>
        <v>0</v>
      </c>
      <c r="Z41" s="44">
        <v>0</v>
      </c>
      <c r="AA41" s="45">
        <f t="shared" si="24"/>
        <v>0</v>
      </c>
      <c r="AB41" s="47">
        <f t="shared" si="25"/>
        <v>149</v>
      </c>
      <c r="AC41" s="45">
        <f t="shared" si="26"/>
        <v>98.02631578947368</v>
      </c>
      <c r="AD41" s="44">
        <v>3</v>
      </c>
      <c r="AE41" s="48">
        <f t="shared" si="27"/>
        <v>1.9736842105263157</v>
      </c>
      <c r="AF41" s="47">
        <f t="shared" si="28"/>
        <v>152</v>
      </c>
      <c r="AG41" s="106">
        <f t="shared" si="29"/>
        <v>80.42328042328042</v>
      </c>
      <c r="AH41" s="107">
        <f t="shared" si="30"/>
        <v>-19.576719576719583</v>
      </c>
    </row>
    <row r="42" spans="1:33" ht="6.75" customHeight="1" thickBot="1" thickTop="1">
      <c r="A42" s="111"/>
      <c r="B42" s="111"/>
      <c r="C42" s="62"/>
      <c r="D42" s="61"/>
      <c r="E42" s="63"/>
      <c r="F42" s="112"/>
      <c r="G42" s="113"/>
      <c r="H42" s="114"/>
      <c r="I42" s="113"/>
      <c r="J42" s="112"/>
      <c r="K42" s="113"/>
      <c r="L42" s="112"/>
      <c r="M42" s="113"/>
      <c r="N42" s="112"/>
      <c r="O42" s="113"/>
      <c r="P42" s="112"/>
      <c r="Q42" s="113"/>
      <c r="R42" s="113"/>
      <c r="S42" s="113"/>
      <c r="T42" s="113"/>
      <c r="U42" s="113"/>
      <c r="V42" s="113"/>
      <c r="W42" s="113"/>
      <c r="X42" s="113"/>
      <c r="Y42" s="113"/>
      <c r="Z42" s="112"/>
      <c r="AA42" s="113"/>
      <c r="AB42" s="115"/>
      <c r="AC42" s="113"/>
      <c r="AD42" s="112"/>
      <c r="AE42" s="116"/>
      <c r="AF42" s="115"/>
      <c r="AG42" s="117"/>
    </row>
    <row r="43" spans="1:38" s="30" customFormat="1" ht="14.25" thickBot="1" thickTop="1">
      <c r="A43" s="141" t="s">
        <v>14</v>
      </c>
      <c r="B43" s="141"/>
      <c r="C43" s="141"/>
      <c r="D43" s="92">
        <f>COUNTA(D24:D41)</f>
        <v>18</v>
      </c>
      <c r="E43" s="92">
        <f>SUM(E24:E42)</f>
        <v>6863</v>
      </c>
      <c r="F43" s="97">
        <f>SUM(F24:F42)</f>
        <v>2351</v>
      </c>
      <c r="G43" s="93">
        <f>F43/AF43*100</f>
        <v>46.44409324377716</v>
      </c>
      <c r="H43" s="97">
        <f>SUM(H24:H42)</f>
        <v>2305</v>
      </c>
      <c r="I43" s="93">
        <f>H43/AF43*100</f>
        <v>45.535361517186885</v>
      </c>
      <c r="J43" s="97">
        <f>SUM(J24:J42)</f>
        <v>56</v>
      </c>
      <c r="K43" s="93">
        <f>J43/AF43*100</f>
        <v>1.1062821019359936</v>
      </c>
      <c r="L43" s="98">
        <f>SUM(L24:L42)</f>
        <v>8</v>
      </c>
      <c r="M43" s="93">
        <f>L43/AF43*100</f>
        <v>0.1580403002765705</v>
      </c>
      <c r="N43" s="97">
        <f>SUM(N24:N42)</f>
        <v>13</v>
      </c>
      <c r="O43" s="93">
        <f>N43/AF43*100</f>
        <v>0.2568154879494271</v>
      </c>
      <c r="P43" s="97">
        <f>SUM(P24:P42)</f>
        <v>75</v>
      </c>
      <c r="Q43" s="93">
        <f>P43/AF43*100</f>
        <v>1.4816278150928488</v>
      </c>
      <c r="R43" s="92">
        <f>SUM(R24:R42)</f>
        <v>2</v>
      </c>
      <c r="S43" s="93">
        <f>R43/AF43*100</f>
        <v>0.03951007506914263</v>
      </c>
      <c r="T43" s="97">
        <f>SUM(T24:T42)</f>
        <v>16</v>
      </c>
      <c r="U43" s="93">
        <f>T43/AF43*100</f>
        <v>0.316080600553141</v>
      </c>
      <c r="V43" s="97">
        <f>SUM(V24:V42)</f>
        <v>0</v>
      </c>
      <c r="W43" s="93">
        <f>V43/AF43*100</f>
        <v>0</v>
      </c>
      <c r="X43" s="97">
        <f>SUM(X24:X42)</f>
        <v>0</v>
      </c>
      <c r="Y43" s="93">
        <f>X43/AF43*100</f>
        <v>0</v>
      </c>
      <c r="Z43" s="97">
        <f>SUM(Z24:Z42)</f>
        <v>0</v>
      </c>
      <c r="AA43" s="93">
        <f>Z43/AF43*100</f>
        <v>0</v>
      </c>
      <c r="AB43" s="97">
        <f>SUM(AB24:AB42)</f>
        <v>4824</v>
      </c>
      <c r="AC43" s="93">
        <f>AB43/AF43*100</f>
        <v>95.29830106677203</v>
      </c>
      <c r="AD43" s="97">
        <f>SUM(AD24:AD42)</f>
        <v>238</v>
      </c>
      <c r="AE43" s="94">
        <f>AD43/AF43*100</f>
        <v>4.7016989332279735</v>
      </c>
      <c r="AF43" s="97">
        <f>SUM(AF24:AF42)</f>
        <v>5062</v>
      </c>
      <c r="AG43" s="96">
        <f>AF43/E43*100</f>
        <v>73.75783185195979</v>
      </c>
      <c r="AH43" s="102">
        <f>AG43-100</f>
        <v>-26.242168148040207</v>
      </c>
      <c r="AI43" s="31"/>
      <c r="AJ43" s="31"/>
      <c r="AK43" s="31"/>
      <c r="AL43" s="31"/>
    </row>
    <row r="44" ht="13.5" thickTop="1"/>
  </sheetData>
  <mergeCells count="35">
    <mergeCell ref="A43:C43"/>
    <mergeCell ref="A13:A19"/>
    <mergeCell ref="B13:B19"/>
    <mergeCell ref="A24:A41"/>
    <mergeCell ref="B24:B41"/>
    <mergeCell ref="A21:C21"/>
    <mergeCell ref="AD9:AE10"/>
    <mergeCell ref="L10:M10"/>
    <mergeCell ref="AG9:AG11"/>
    <mergeCell ref="C9:C11"/>
    <mergeCell ref="AB9:AC10"/>
    <mergeCell ref="F10:G10"/>
    <mergeCell ref="D9:D11"/>
    <mergeCell ref="J10:K10"/>
    <mergeCell ref="T10:U10"/>
    <mergeCell ref="E9:E11"/>
    <mergeCell ref="Z10:AA10"/>
    <mergeCell ref="F9:AA9"/>
    <mergeCell ref="N10:O10"/>
    <mergeCell ref="A9:B10"/>
    <mergeCell ref="H10:I10"/>
    <mergeCell ref="R10:S10"/>
    <mergeCell ref="V10:W10"/>
    <mergeCell ref="X10:Y10"/>
    <mergeCell ref="P10:Q10"/>
    <mergeCell ref="AH9:AH11"/>
    <mergeCell ref="A1:AH1"/>
    <mergeCell ref="A2:AH2"/>
    <mergeCell ref="A3:AH3"/>
    <mergeCell ref="A4:AH4"/>
    <mergeCell ref="A5:AH5"/>
    <mergeCell ref="A6:AH6"/>
    <mergeCell ref="A7:AH7"/>
    <mergeCell ref="A8:AH8"/>
    <mergeCell ref="AF9:AF11"/>
  </mergeCells>
  <printOptions horizontalCentered="1"/>
  <pageMargins left="0" right="0" top="0.5905511811023623" bottom="0.5905511811023623" header="0" footer="0"/>
  <pageSetup horizontalDpi="300" verticalDpi="300" orientation="landscape" paperSize="5" scale="90" r:id="rId2"/>
  <headerFooter alignWithMargins="0">
    <oddFooter>&amp;C&amp;P de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17"/>
  <sheetViews>
    <sheetView workbookViewId="0" topLeftCell="A1">
      <selection activeCell="J23" sqref="J23"/>
    </sheetView>
  </sheetViews>
  <sheetFormatPr defaultColWidth="11.421875" defaultRowHeight="12.75"/>
  <cols>
    <col min="1" max="1" width="10.140625" style="1" customWidth="1"/>
    <col min="2" max="2" width="12.7109375" style="1" customWidth="1"/>
    <col min="3" max="3" width="7.28125" style="4" customWidth="1"/>
    <col min="4" max="4" width="5.28125" style="1" customWidth="1"/>
    <col min="5" max="5" width="5.8515625" style="7" customWidth="1"/>
    <col min="6" max="6" width="5.140625" style="7" customWidth="1"/>
    <col min="7" max="7" width="4.421875" style="16" customWidth="1"/>
    <col min="8" max="8" width="5.140625" style="7" customWidth="1"/>
    <col min="9" max="9" width="4.421875" style="16" customWidth="1"/>
    <col min="10" max="10" width="5.140625" style="7" customWidth="1"/>
    <col min="11" max="11" width="4.421875" style="16" customWidth="1"/>
    <col min="12" max="12" width="5.140625" style="7" customWidth="1"/>
    <col min="13" max="13" width="4.421875" style="16" customWidth="1"/>
    <col min="14" max="14" width="5.140625" style="7" customWidth="1"/>
    <col min="15" max="15" width="4.421875" style="16" customWidth="1"/>
    <col min="16" max="16" width="5.140625" style="7" customWidth="1"/>
    <col min="17" max="17" width="4.421875" style="16" customWidth="1"/>
    <col min="18" max="18" width="4.57421875" style="16" customWidth="1"/>
    <col min="19" max="19" width="4.421875" style="16" customWidth="1"/>
    <col min="20" max="20" width="5.140625" style="16" customWidth="1"/>
    <col min="21" max="21" width="4.421875" style="16" customWidth="1"/>
    <col min="22" max="22" width="5.140625" style="16" customWidth="1"/>
    <col min="23" max="23" width="4.421875" style="16" customWidth="1"/>
    <col min="24" max="24" width="5.140625" style="16" customWidth="1"/>
    <col min="25" max="25" width="4.421875" style="16" customWidth="1"/>
    <col min="26" max="26" width="5.140625" style="7" customWidth="1"/>
    <col min="27" max="27" width="4.421875" style="16" customWidth="1"/>
    <col min="28" max="28" width="5.140625" style="10" customWidth="1"/>
    <col min="29" max="29" width="3.421875" style="10" customWidth="1"/>
    <col min="30" max="30" width="4.421875" style="8" customWidth="1"/>
    <col min="31" max="31" width="3.7109375" style="16" customWidth="1"/>
    <col min="32" max="32" width="6.7109375" style="8" customWidth="1"/>
    <col min="33" max="33" width="7.421875" style="20" customWidth="1"/>
    <col min="34" max="34" width="7.140625" style="15" customWidth="1"/>
    <col min="35" max="38" width="11.421875" style="15" customWidth="1"/>
  </cols>
  <sheetData>
    <row r="1" spans="1:34" ht="39.7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</row>
    <row r="2" spans="1:34" ht="18">
      <c r="A2" s="166" t="s">
        <v>11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34" ht="12.75">
      <c r="A3" s="167" t="s">
        <v>12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</row>
    <row r="4" spans="1:34" ht="12.75">
      <c r="A4" s="168" t="s">
        <v>13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</row>
    <row r="5" spans="1:34" ht="12.7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</row>
    <row r="6" spans="1:34" ht="25.5" customHeight="1">
      <c r="A6" s="169" t="s">
        <v>58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</row>
    <row r="7" spans="1:34" ht="13.5" customHeight="1">
      <c r="A7" s="170" t="s">
        <v>61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</row>
    <row r="8" spans="1:34" ht="13.5" thickBo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</row>
    <row r="9" spans="1:38" s="17" customFormat="1" ht="12" customHeight="1" thickBot="1" thickTop="1">
      <c r="A9" s="138" t="s">
        <v>26</v>
      </c>
      <c r="B9" s="139"/>
      <c r="C9" s="153" t="s">
        <v>2</v>
      </c>
      <c r="D9" s="158" t="s">
        <v>3</v>
      </c>
      <c r="E9" s="149" t="s">
        <v>17</v>
      </c>
      <c r="F9" s="161" t="s">
        <v>20</v>
      </c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54" t="s">
        <v>21</v>
      </c>
      <c r="AC9" s="155"/>
      <c r="AD9" s="172" t="s">
        <v>18</v>
      </c>
      <c r="AE9" s="173"/>
      <c r="AF9" s="149" t="s">
        <v>19</v>
      </c>
      <c r="AG9" s="150" t="s">
        <v>45</v>
      </c>
      <c r="AH9" s="162" t="s">
        <v>49</v>
      </c>
      <c r="AI9" s="18"/>
      <c r="AJ9" s="18"/>
      <c r="AK9" s="18"/>
      <c r="AL9" s="18"/>
    </row>
    <row r="10" spans="1:34" s="19" customFormat="1" ht="18.75" customHeight="1" thickBot="1" thickTop="1">
      <c r="A10" s="140"/>
      <c r="B10" s="148"/>
      <c r="C10" s="153"/>
      <c r="D10" s="158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59"/>
      <c r="S10" s="160"/>
      <c r="T10" s="159"/>
      <c r="U10" s="160"/>
      <c r="V10" s="159"/>
      <c r="W10" s="160"/>
      <c r="X10" s="159"/>
      <c r="Y10" s="160"/>
      <c r="Z10" s="149"/>
      <c r="AA10" s="149"/>
      <c r="AB10" s="156"/>
      <c r="AC10" s="157"/>
      <c r="AD10" s="174"/>
      <c r="AE10" s="175"/>
      <c r="AF10" s="149"/>
      <c r="AG10" s="151"/>
      <c r="AH10" s="163"/>
    </row>
    <row r="11" spans="1:34" s="19" customFormat="1" ht="12.75" customHeight="1" thickBot="1" thickTop="1">
      <c r="A11" s="89" t="s">
        <v>27</v>
      </c>
      <c r="B11" s="89" t="s">
        <v>28</v>
      </c>
      <c r="C11" s="153"/>
      <c r="D11" s="158"/>
      <c r="E11" s="149"/>
      <c r="F11" s="87" t="s">
        <v>15</v>
      </c>
      <c r="G11" s="90" t="s">
        <v>16</v>
      </c>
      <c r="H11" s="87" t="s">
        <v>15</v>
      </c>
      <c r="I11" s="90" t="s">
        <v>16</v>
      </c>
      <c r="J11" s="87" t="s">
        <v>15</v>
      </c>
      <c r="K11" s="90" t="s">
        <v>16</v>
      </c>
      <c r="L11" s="87" t="s">
        <v>15</v>
      </c>
      <c r="M11" s="90" t="s">
        <v>16</v>
      </c>
      <c r="N11" s="87" t="s">
        <v>15</v>
      </c>
      <c r="O11" s="90" t="s">
        <v>16</v>
      </c>
      <c r="P11" s="87" t="s">
        <v>15</v>
      </c>
      <c r="Q11" s="90" t="s">
        <v>16</v>
      </c>
      <c r="R11" s="87" t="s">
        <v>15</v>
      </c>
      <c r="S11" s="90" t="s">
        <v>16</v>
      </c>
      <c r="T11" s="87" t="s">
        <v>15</v>
      </c>
      <c r="U11" s="90" t="s">
        <v>16</v>
      </c>
      <c r="V11" s="87" t="s">
        <v>15</v>
      </c>
      <c r="W11" s="90" t="s">
        <v>16</v>
      </c>
      <c r="X11" s="87" t="s">
        <v>15</v>
      </c>
      <c r="Y11" s="90" t="s">
        <v>16</v>
      </c>
      <c r="Z11" s="87" t="s">
        <v>15</v>
      </c>
      <c r="AA11" s="90" t="s">
        <v>16</v>
      </c>
      <c r="AB11" s="88" t="s">
        <v>22</v>
      </c>
      <c r="AC11" s="91" t="s">
        <v>16</v>
      </c>
      <c r="AD11" s="87" t="s">
        <v>22</v>
      </c>
      <c r="AE11" s="91" t="s">
        <v>16</v>
      </c>
      <c r="AF11" s="149"/>
      <c r="AG11" s="152"/>
      <c r="AH11" s="164"/>
    </row>
    <row r="12" spans="1:38" s="2" customFormat="1" ht="7.5" customHeight="1" thickBot="1" thickTop="1">
      <c r="A12" s="1"/>
      <c r="B12" s="1"/>
      <c r="C12" s="4"/>
      <c r="D12" s="1"/>
      <c r="E12" s="7"/>
      <c r="F12" s="7"/>
      <c r="G12" s="16"/>
      <c r="H12" s="7"/>
      <c r="I12" s="16"/>
      <c r="J12" s="7"/>
      <c r="K12" s="16"/>
      <c r="L12" s="7"/>
      <c r="M12" s="16"/>
      <c r="N12" s="7"/>
      <c r="O12" s="16"/>
      <c r="P12" s="7"/>
      <c r="Q12" s="16"/>
      <c r="R12" s="16"/>
      <c r="S12" s="16"/>
      <c r="T12" s="16"/>
      <c r="U12" s="16"/>
      <c r="V12" s="16"/>
      <c r="W12" s="16"/>
      <c r="X12" s="16"/>
      <c r="Y12" s="16"/>
      <c r="Z12" s="7"/>
      <c r="AA12" s="16"/>
      <c r="AB12" s="10"/>
      <c r="AC12" s="10"/>
      <c r="AD12" s="9"/>
      <c r="AE12" s="16"/>
      <c r="AF12" s="9"/>
      <c r="AG12" s="21"/>
      <c r="AH12" s="12"/>
      <c r="AI12" s="12"/>
      <c r="AJ12" s="12"/>
      <c r="AK12" s="12"/>
      <c r="AL12" s="12"/>
    </row>
    <row r="13" spans="1:34" ht="13.5" thickTop="1">
      <c r="A13" s="189" t="s">
        <v>24</v>
      </c>
      <c r="B13" s="179" t="s">
        <v>43</v>
      </c>
      <c r="C13" s="33">
        <v>445</v>
      </c>
      <c r="D13" s="34" t="s">
        <v>5</v>
      </c>
      <c r="E13" s="35">
        <v>741</v>
      </c>
      <c r="F13" s="36">
        <v>198</v>
      </c>
      <c r="G13" s="37">
        <f>F13/AF13*100</f>
        <v>32.83582089552239</v>
      </c>
      <c r="H13" s="38">
        <v>348</v>
      </c>
      <c r="I13" s="37">
        <f>H13/AF13*100</f>
        <v>57.711442786069654</v>
      </c>
      <c r="J13" s="36">
        <v>8</v>
      </c>
      <c r="K13" s="37">
        <f>J13/AF13*100</f>
        <v>1.3266998341625207</v>
      </c>
      <c r="L13" s="36">
        <v>2</v>
      </c>
      <c r="M13" s="37">
        <f>L13/AF13*100</f>
        <v>0.33167495854063017</v>
      </c>
      <c r="N13" s="36">
        <v>0</v>
      </c>
      <c r="O13" s="37">
        <f>N13/AF13*100</f>
        <v>0</v>
      </c>
      <c r="P13" s="36">
        <v>25</v>
      </c>
      <c r="Q13" s="37">
        <f>P13/AF13*100</f>
        <v>4.1459369817578775</v>
      </c>
      <c r="R13" s="79">
        <v>0</v>
      </c>
      <c r="S13" s="37">
        <f>R13/AF13*100</f>
        <v>0</v>
      </c>
      <c r="T13" s="59">
        <v>1</v>
      </c>
      <c r="U13" s="37">
        <f>T13/AF13*100</f>
        <v>0.16583747927031509</v>
      </c>
      <c r="V13" s="59">
        <v>1</v>
      </c>
      <c r="W13" s="37">
        <f>V13/AF13*100</f>
        <v>0.16583747927031509</v>
      </c>
      <c r="X13" s="77">
        <v>0</v>
      </c>
      <c r="Y13" s="37">
        <f>X13/AF13*100</f>
        <v>0</v>
      </c>
      <c r="Z13" s="36">
        <v>0</v>
      </c>
      <c r="AA13" s="37">
        <f>Z13/AF13*100</f>
        <v>0</v>
      </c>
      <c r="AB13" s="39">
        <f>F13+H13+J13+L13+N13+P13+T13+V13+X13+Z13</f>
        <v>583</v>
      </c>
      <c r="AC13" s="37">
        <f>AB13/AF13*100</f>
        <v>96.6832504145937</v>
      </c>
      <c r="AD13" s="36">
        <v>20</v>
      </c>
      <c r="AE13" s="40">
        <f>AD13/AF13*100</f>
        <v>3.316749585406302</v>
      </c>
      <c r="AF13" s="39">
        <f>AB13+AD13</f>
        <v>603</v>
      </c>
      <c r="AG13" s="103">
        <f>AF13/E13*100</f>
        <v>81.37651821862349</v>
      </c>
      <c r="AH13" s="101">
        <f>AG13-100</f>
        <v>-18.623481781376512</v>
      </c>
    </row>
    <row r="14" spans="1:34" ht="12.75">
      <c r="A14" s="190"/>
      <c r="B14" s="180"/>
      <c r="C14" s="5">
        <v>446</v>
      </c>
      <c r="D14" s="3" t="s">
        <v>5</v>
      </c>
      <c r="E14" s="6">
        <v>66</v>
      </c>
      <c r="F14" s="22">
        <v>4</v>
      </c>
      <c r="G14" s="23">
        <f>F14/AF14*100</f>
        <v>7.017543859649122</v>
      </c>
      <c r="H14" s="24">
        <v>36</v>
      </c>
      <c r="I14" s="23">
        <f>H14/AF14*100</f>
        <v>63.1578947368421</v>
      </c>
      <c r="J14" s="22">
        <v>3</v>
      </c>
      <c r="K14" s="23">
        <f>J14/AF14*100</f>
        <v>5.263157894736842</v>
      </c>
      <c r="L14" s="22">
        <v>0</v>
      </c>
      <c r="M14" s="23">
        <f>L14/AF14*100</f>
        <v>0</v>
      </c>
      <c r="N14" s="22">
        <v>0</v>
      </c>
      <c r="O14" s="23">
        <f>N14/AF14*100</f>
        <v>0</v>
      </c>
      <c r="P14" s="22">
        <v>9</v>
      </c>
      <c r="Q14" s="23">
        <f>P14/AF14*100</f>
        <v>15.789473684210526</v>
      </c>
      <c r="R14" s="80">
        <v>0</v>
      </c>
      <c r="S14" s="23">
        <f>R14/AF14*100</f>
        <v>0</v>
      </c>
      <c r="T14" s="55">
        <v>0</v>
      </c>
      <c r="U14" s="23">
        <f>T14/AF14*100</f>
        <v>0</v>
      </c>
      <c r="V14" s="55">
        <v>0</v>
      </c>
      <c r="W14" s="23">
        <f>V14/AF14*100</f>
        <v>0</v>
      </c>
      <c r="X14" s="58">
        <v>0</v>
      </c>
      <c r="Y14" s="23">
        <f>X14/AF14*100</f>
        <v>0</v>
      </c>
      <c r="Z14" s="22">
        <v>0</v>
      </c>
      <c r="AA14" s="23">
        <f>Z14/AF14*100</f>
        <v>0</v>
      </c>
      <c r="AB14" s="25">
        <f>F14+H14+J14+L14+N14+P14+T14+V14+X14+Z14</f>
        <v>52</v>
      </c>
      <c r="AC14" s="23">
        <f>AB14/AF14*100</f>
        <v>91.22807017543859</v>
      </c>
      <c r="AD14" s="22">
        <v>5</v>
      </c>
      <c r="AE14" s="26">
        <f>AD14/AF14*100</f>
        <v>8.771929824561402</v>
      </c>
      <c r="AF14" s="25">
        <f>AB14+AD14</f>
        <v>57</v>
      </c>
      <c r="AG14" s="104">
        <f>AF14/E14*100</f>
        <v>86.36363636363636</v>
      </c>
      <c r="AH14" s="105">
        <f>AG14-100</f>
        <v>-13.63636363636364</v>
      </c>
    </row>
    <row r="15" spans="1:34" ht="13.5" thickBot="1">
      <c r="A15" s="191"/>
      <c r="B15" s="182"/>
      <c r="C15" s="41">
        <v>447</v>
      </c>
      <c r="D15" s="42" t="s">
        <v>5</v>
      </c>
      <c r="E15" s="43">
        <v>254</v>
      </c>
      <c r="F15" s="44">
        <v>64</v>
      </c>
      <c r="G15" s="45">
        <f>F15/AF15*100</f>
        <v>29.493087557603687</v>
      </c>
      <c r="H15" s="46">
        <v>141</v>
      </c>
      <c r="I15" s="45">
        <f>H15/AF15*100</f>
        <v>64.97695852534562</v>
      </c>
      <c r="J15" s="44">
        <v>1</v>
      </c>
      <c r="K15" s="45">
        <f>J15/AF15*100</f>
        <v>0.4608294930875576</v>
      </c>
      <c r="L15" s="44">
        <v>0</v>
      </c>
      <c r="M15" s="45">
        <f>L15/AF15*100</f>
        <v>0</v>
      </c>
      <c r="N15" s="44">
        <v>0</v>
      </c>
      <c r="O15" s="45">
        <f>N15/AF15*100</f>
        <v>0</v>
      </c>
      <c r="P15" s="44">
        <v>4</v>
      </c>
      <c r="Q15" s="45">
        <f>P15/AF15*100</f>
        <v>1.8433179723502304</v>
      </c>
      <c r="R15" s="81">
        <v>0</v>
      </c>
      <c r="S15" s="45">
        <f>R15/AF15*100</f>
        <v>0</v>
      </c>
      <c r="T15" s="60">
        <v>0</v>
      </c>
      <c r="U15" s="45">
        <f>T15/AF15*100</f>
        <v>0</v>
      </c>
      <c r="V15" s="60">
        <v>0</v>
      </c>
      <c r="W15" s="45">
        <f>V15/AF15*100</f>
        <v>0</v>
      </c>
      <c r="X15" s="78">
        <v>0</v>
      </c>
      <c r="Y15" s="45">
        <f>X15/AF15*100</f>
        <v>0</v>
      </c>
      <c r="Z15" s="44">
        <v>0</v>
      </c>
      <c r="AA15" s="45">
        <f>Z15/AF15*100</f>
        <v>0</v>
      </c>
      <c r="AB15" s="47">
        <f>F15+H15+J15+L15+N15+P15+T15+V15+X15+Z15</f>
        <v>210</v>
      </c>
      <c r="AC15" s="45">
        <f>AB15/AF15*100</f>
        <v>96.7741935483871</v>
      </c>
      <c r="AD15" s="44">
        <v>7</v>
      </c>
      <c r="AE15" s="48">
        <f>AD15/AF15*100</f>
        <v>3.225806451612903</v>
      </c>
      <c r="AF15" s="47">
        <f>AB15+AD15</f>
        <v>217</v>
      </c>
      <c r="AG15" s="106">
        <f>AF15/E15*100</f>
        <v>85.43307086614173</v>
      </c>
      <c r="AH15" s="107">
        <f>AG15-100</f>
        <v>-14.566929133858267</v>
      </c>
    </row>
    <row r="16" spans="1:33" ht="6.75" customHeight="1" thickBot="1" thickTop="1">
      <c r="A16" s="111"/>
      <c r="B16" s="111"/>
      <c r="C16" s="62"/>
      <c r="D16" s="61"/>
      <c r="E16" s="63"/>
      <c r="F16" s="112"/>
      <c r="G16" s="113"/>
      <c r="H16" s="114"/>
      <c r="I16" s="113"/>
      <c r="J16" s="112"/>
      <c r="K16" s="113"/>
      <c r="L16" s="112"/>
      <c r="M16" s="113"/>
      <c r="N16" s="112"/>
      <c r="O16" s="113"/>
      <c r="P16" s="112"/>
      <c r="Q16" s="113"/>
      <c r="R16" s="113"/>
      <c r="S16" s="113"/>
      <c r="T16" s="113"/>
      <c r="U16" s="113"/>
      <c r="V16" s="113"/>
      <c r="W16" s="113"/>
      <c r="X16" s="113"/>
      <c r="Y16" s="113"/>
      <c r="Z16" s="112"/>
      <c r="AA16" s="113"/>
      <c r="AB16" s="115"/>
      <c r="AC16" s="113"/>
      <c r="AD16" s="112"/>
      <c r="AE16" s="116"/>
      <c r="AF16" s="115"/>
      <c r="AG16" s="117"/>
    </row>
    <row r="17" spans="1:38" s="30" customFormat="1" ht="14.25" thickBot="1" thickTop="1">
      <c r="A17" s="141" t="s">
        <v>14</v>
      </c>
      <c r="B17" s="141"/>
      <c r="C17" s="141"/>
      <c r="D17" s="92">
        <f>COUNTA(D13:D15)</f>
        <v>3</v>
      </c>
      <c r="E17" s="92">
        <f>SUM(E13:E16)</f>
        <v>1061</v>
      </c>
      <c r="F17" s="92">
        <f>SUM(F13:F16)</f>
        <v>266</v>
      </c>
      <c r="G17" s="93">
        <f>F17/AF17*100</f>
        <v>30.33067274800456</v>
      </c>
      <c r="H17" s="92">
        <f>SUM(H13:H16)</f>
        <v>525</v>
      </c>
      <c r="I17" s="93">
        <f>H17/AF17*100</f>
        <v>59.863169897377425</v>
      </c>
      <c r="J17" s="92">
        <f>SUM(J13:J16)</f>
        <v>12</v>
      </c>
      <c r="K17" s="93">
        <f>J17/AF17*100</f>
        <v>1.3683010262257698</v>
      </c>
      <c r="L17" s="92">
        <f>SUM(L13:L16)</f>
        <v>2</v>
      </c>
      <c r="M17" s="93">
        <f>L17/AF17*100</f>
        <v>0.22805017103762829</v>
      </c>
      <c r="N17" s="92">
        <f>SUM(N13:N16)</f>
        <v>0</v>
      </c>
      <c r="O17" s="93">
        <f>N17/AF17*100</f>
        <v>0</v>
      </c>
      <c r="P17" s="92">
        <f>SUM(P13:P16)</f>
        <v>38</v>
      </c>
      <c r="Q17" s="93">
        <f>P17/AF17*100</f>
        <v>4.3329532497149374</v>
      </c>
      <c r="R17" s="92">
        <f>SUM(R13:R16)</f>
        <v>0</v>
      </c>
      <c r="S17" s="93">
        <f>R17/AF17*100</f>
        <v>0</v>
      </c>
      <c r="T17" s="92">
        <f>SUM(T13:T16)</f>
        <v>1</v>
      </c>
      <c r="U17" s="93">
        <f>T17/AF17*100</f>
        <v>0.11402508551881414</v>
      </c>
      <c r="V17" s="92">
        <f>SUM(V13:V16)</f>
        <v>1</v>
      </c>
      <c r="W17" s="93">
        <f>V17/AF17*100</f>
        <v>0.11402508551881414</v>
      </c>
      <c r="X17" s="98">
        <f>SUM(X13:X16)</f>
        <v>0</v>
      </c>
      <c r="Y17" s="93">
        <f>X17/AF17*100</f>
        <v>0</v>
      </c>
      <c r="Z17" s="92">
        <f>SUM(Z13:Z16)</f>
        <v>0</v>
      </c>
      <c r="AA17" s="93">
        <f>Z17/AF17*100</f>
        <v>0</v>
      </c>
      <c r="AB17" s="92">
        <f>SUM(AB13:AB16)</f>
        <v>845</v>
      </c>
      <c r="AC17" s="93">
        <f>AB17/AF17*100</f>
        <v>96.35119726339795</v>
      </c>
      <c r="AD17" s="92">
        <f>SUM(AD13:AD16)</f>
        <v>32</v>
      </c>
      <c r="AE17" s="94">
        <f>AD17/AF17*100</f>
        <v>3.6488027366020526</v>
      </c>
      <c r="AF17" s="95">
        <f>AB17+AD17</f>
        <v>877</v>
      </c>
      <c r="AG17" s="96">
        <f>AF17/E17*100</f>
        <v>82.6578699340245</v>
      </c>
      <c r="AH17" s="102">
        <f>AG17-100</f>
        <v>-17.342130065975496</v>
      </c>
      <c r="AI17" s="31"/>
      <c r="AJ17" s="31"/>
      <c r="AK17" s="31"/>
      <c r="AL17" s="31"/>
    </row>
    <row r="18" ht="13.5" thickTop="1"/>
  </sheetData>
  <mergeCells count="32">
    <mergeCell ref="AD9:AE10"/>
    <mergeCell ref="L10:M10"/>
    <mergeCell ref="AF9:AF11"/>
    <mergeCell ref="Z10:AA10"/>
    <mergeCell ref="AB9:AC10"/>
    <mergeCell ref="D9:D11"/>
    <mergeCell ref="X10:Y10"/>
    <mergeCell ref="P10:Q10"/>
    <mergeCell ref="T10:U10"/>
    <mergeCell ref="E9:E11"/>
    <mergeCell ref="F9:AA9"/>
    <mergeCell ref="N10:O10"/>
    <mergeCell ref="A13:A15"/>
    <mergeCell ref="A17:C17"/>
    <mergeCell ref="V10:W10"/>
    <mergeCell ref="H10:I10"/>
    <mergeCell ref="R10:S10"/>
    <mergeCell ref="J10:K10"/>
    <mergeCell ref="B13:B15"/>
    <mergeCell ref="C9:C11"/>
    <mergeCell ref="A9:B10"/>
    <mergeCell ref="F10:G10"/>
    <mergeCell ref="AH9:AH11"/>
    <mergeCell ref="A1:AH1"/>
    <mergeCell ref="A2:AH2"/>
    <mergeCell ref="A3:AH3"/>
    <mergeCell ref="A4:AH4"/>
    <mergeCell ref="A5:AH5"/>
    <mergeCell ref="A6:AH6"/>
    <mergeCell ref="A7:AH7"/>
    <mergeCell ref="A8:AH8"/>
    <mergeCell ref="AG9:AG11"/>
  </mergeCells>
  <printOptions horizontalCentered="1"/>
  <pageMargins left="0" right="0" top="0.5905511811023623" bottom="0.5905511811023623" header="0" footer="0"/>
  <pageSetup horizontalDpi="300" verticalDpi="300" orientation="landscape" paperSize="5" scale="90" r:id="rId2"/>
  <headerFooter alignWithMargins="0">
    <oddFooter>&amp;C&amp;P de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20"/>
  <sheetViews>
    <sheetView workbookViewId="0" topLeftCell="A1">
      <selection activeCell="F20" sqref="F20"/>
    </sheetView>
  </sheetViews>
  <sheetFormatPr defaultColWidth="11.421875" defaultRowHeight="12.75"/>
  <cols>
    <col min="1" max="1" width="10.140625" style="1" customWidth="1"/>
    <col min="2" max="2" width="12.7109375" style="1" customWidth="1"/>
    <col min="3" max="3" width="7.28125" style="4" customWidth="1"/>
    <col min="4" max="4" width="5.28125" style="1" customWidth="1"/>
    <col min="5" max="5" width="5.8515625" style="7" customWidth="1"/>
    <col min="6" max="6" width="5.140625" style="7" customWidth="1"/>
    <col min="7" max="7" width="4.421875" style="16" customWidth="1"/>
    <col min="8" max="8" width="5.140625" style="7" customWidth="1"/>
    <col min="9" max="9" width="4.421875" style="16" customWidth="1"/>
    <col min="10" max="10" width="5.140625" style="7" customWidth="1"/>
    <col min="11" max="11" width="4.421875" style="16" customWidth="1"/>
    <col min="12" max="12" width="5.140625" style="7" customWidth="1"/>
    <col min="13" max="13" width="4.421875" style="16" customWidth="1"/>
    <col min="14" max="14" width="5.140625" style="7" customWidth="1"/>
    <col min="15" max="15" width="4.421875" style="16" customWidth="1"/>
    <col min="16" max="16" width="5.140625" style="7" customWidth="1"/>
    <col min="17" max="17" width="4.421875" style="16" customWidth="1"/>
    <col min="18" max="18" width="4.57421875" style="16" customWidth="1"/>
    <col min="19" max="19" width="4.421875" style="16" customWidth="1"/>
    <col min="20" max="20" width="5.140625" style="16" customWidth="1"/>
    <col min="21" max="21" width="4.421875" style="16" customWidth="1"/>
    <col min="22" max="22" width="5.140625" style="16" customWidth="1"/>
    <col min="23" max="23" width="4.421875" style="16" customWidth="1"/>
    <col min="24" max="24" width="5.140625" style="16" customWidth="1"/>
    <col min="25" max="25" width="4.421875" style="16" customWidth="1"/>
    <col min="26" max="26" width="5.140625" style="7" customWidth="1"/>
    <col min="27" max="27" width="4.421875" style="16" customWidth="1"/>
    <col min="28" max="28" width="5.140625" style="10" customWidth="1"/>
    <col min="29" max="29" width="3.421875" style="10" customWidth="1"/>
    <col min="30" max="30" width="4.57421875" style="8" customWidth="1"/>
    <col min="31" max="31" width="3.7109375" style="16" customWidth="1"/>
    <col min="32" max="32" width="6.57421875" style="8" customWidth="1"/>
    <col min="33" max="33" width="7.7109375" style="20" customWidth="1"/>
    <col min="34" max="34" width="7.28125" style="15" customWidth="1"/>
    <col min="35" max="38" width="11.421875" style="15" customWidth="1"/>
  </cols>
  <sheetData>
    <row r="1" spans="1:33" ht="39.7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</row>
    <row r="2" spans="1:33" ht="18">
      <c r="A2" s="166" t="s">
        <v>11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</row>
    <row r="3" spans="1:33" ht="12.75">
      <c r="A3" s="167" t="s">
        <v>12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</row>
    <row r="4" spans="1:33" ht="12.75">
      <c r="A4" s="168" t="s">
        <v>13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</row>
    <row r="5" spans="1:33" ht="12.7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</row>
    <row r="6" spans="1:33" ht="25.5" customHeight="1">
      <c r="A6" s="169" t="s">
        <v>59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</row>
    <row r="7" spans="1:33" ht="13.5" customHeight="1">
      <c r="A7" s="170" t="s">
        <v>61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</row>
    <row r="8" spans="1:33" ht="13.5" thickBo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</row>
    <row r="9" spans="1:38" s="17" customFormat="1" ht="12" customHeight="1" thickBot="1" thickTop="1">
      <c r="A9" s="138" t="s">
        <v>26</v>
      </c>
      <c r="B9" s="139"/>
      <c r="C9" s="153" t="s">
        <v>2</v>
      </c>
      <c r="D9" s="158" t="s">
        <v>3</v>
      </c>
      <c r="E9" s="149" t="s">
        <v>17</v>
      </c>
      <c r="F9" s="161" t="s">
        <v>20</v>
      </c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54" t="s">
        <v>21</v>
      </c>
      <c r="AC9" s="155"/>
      <c r="AD9" s="172" t="s">
        <v>18</v>
      </c>
      <c r="AE9" s="173"/>
      <c r="AF9" s="149" t="s">
        <v>19</v>
      </c>
      <c r="AG9" s="150" t="s">
        <v>45</v>
      </c>
      <c r="AH9" s="162" t="s">
        <v>49</v>
      </c>
      <c r="AI9" s="18"/>
      <c r="AJ9" s="18"/>
      <c r="AK9" s="18"/>
      <c r="AL9" s="18"/>
    </row>
    <row r="10" spans="1:34" s="19" customFormat="1" ht="18.75" customHeight="1" thickBot="1" thickTop="1">
      <c r="A10" s="140"/>
      <c r="B10" s="148"/>
      <c r="C10" s="153"/>
      <c r="D10" s="158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59"/>
      <c r="S10" s="160"/>
      <c r="T10" s="159"/>
      <c r="U10" s="160"/>
      <c r="V10" s="159"/>
      <c r="W10" s="160"/>
      <c r="X10" s="159"/>
      <c r="Y10" s="160"/>
      <c r="Z10" s="149"/>
      <c r="AA10" s="149"/>
      <c r="AB10" s="156"/>
      <c r="AC10" s="157"/>
      <c r="AD10" s="174"/>
      <c r="AE10" s="175"/>
      <c r="AF10" s="149"/>
      <c r="AG10" s="151"/>
      <c r="AH10" s="163"/>
    </row>
    <row r="11" spans="1:34" s="19" customFormat="1" ht="12.75" customHeight="1" thickBot="1" thickTop="1">
      <c r="A11" s="89" t="s">
        <v>27</v>
      </c>
      <c r="B11" s="89" t="s">
        <v>28</v>
      </c>
      <c r="C11" s="153"/>
      <c r="D11" s="158"/>
      <c r="E11" s="149"/>
      <c r="F11" s="87" t="s">
        <v>15</v>
      </c>
      <c r="G11" s="90" t="s">
        <v>16</v>
      </c>
      <c r="H11" s="87" t="s">
        <v>15</v>
      </c>
      <c r="I11" s="90" t="s">
        <v>16</v>
      </c>
      <c r="J11" s="87" t="s">
        <v>15</v>
      </c>
      <c r="K11" s="90" t="s">
        <v>16</v>
      </c>
      <c r="L11" s="87" t="s">
        <v>15</v>
      </c>
      <c r="M11" s="90" t="s">
        <v>16</v>
      </c>
      <c r="N11" s="87" t="s">
        <v>15</v>
      </c>
      <c r="O11" s="90" t="s">
        <v>16</v>
      </c>
      <c r="P11" s="87" t="s">
        <v>15</v>
      </c>
      <c r="Q11" s="90" t="s">
        <v>16</v>
      </c>
      <c r="R11" s="87" t="s">
        <v>15</v>
      </c>
      <c r="S11" s="90" t="s">
        <v>16</v>
      </c>
      <c r="T11" s="87" t="s">
        <v>15</v>
      </c>
      <c r="U11" s="90" t="s">
        <v>16</v>
      </c>
      <c r="V11" s="87" t="s">
        <v>15</v>
      </c>
      <c r="W11" s="90" t="s">
        <v>16</v>
      </c>
      <c r="X11" s="87" t="s">
        <v>15</v>
      </c>
      <c r="Y11" s="90" t="s">
        <v>16</v>
      </c>
      <c r="Z11" s="87" t="s">
        <v>15</v>
      </c>
      <c r="AA11" s="90" t="s">
        <v>16</v>
      </c>
      <c r="AB11" s="88" t="s">
        <v>22</v>
      </c>
      <c r="AC11" s="91" t="s">
        <v>16</v>
      </c>
      <c r="AD11" s="87" t="s">
        <v>22</v>
      </c>
      <c r="AE11" s="91" t="s">
        <v>16</v>
      </c>
      <c r="AF11" s="149"/>
      <c r="AG11" s="152"/>
      <c r="AH11" s="164"/>
    </row>
    <row r="12" spans="1:38" s="2" customFormat="1" ht="7.5" customHeight="1" thickBot="1" thickTop="1">
      <c r="A12" s="1"/>
      <c r="B12" s="1"/>
      <c r="C12" s="4"/>
      <c r="D12" s="1"/>
      <c r="E12" s="7"/>
      <c r="F12" s="7"/>
      <c r="G12" s="16"/>
      <c r="H12" s="7"/>
      <c r="I12" s="16"/>
      <c r="J12" s="7"/>
      <c r="K12" s="16"/>
      <c r="L12" s="7"/>
      <c r="M12" s="16"/>
      <c r="N12" s="7"/>
      <c r="O12" s="99"/>
      <c r="P12" s="7"/>
      <c r="Q12" s="16"/>
      <c r="R12" s="16"/>
      <c r="S12" s="16"/>
      <c r="T12" s="16"/>
      <c r="U12" s="16"/>
      <c r="V12" s="16"/>
      <c r="W12" s="16"/>
      <c r="X12" s="16"/>
      <c r="Y12" s="16"/>
      <c r="Z12" s="7"/>
      <c r="AA12" s="16"/>
      <c r="AB12" s="10"/>
      <c r="AC12" s="10"/>
      <c r="AD12" s="9"/>
      <c r="AE12" s="16"/>
      <c r="AF12" s="9"/>
      <c r="AG12" s="21"/>
      <c r="AH12" s="12"/>
      <c r="AI12" s="12"/>
      <c r="AJ12" s="12"/>
      <c r="AK12" s="12"/>
      <c r="AL12" s="12"/>
    </row>
    <row r="13" spans="1:34" ht="13.5" thickTop="1">
      <c r="A13" s="189" t="s">
        <v>25</v>
      </c>
      <c r="B13" s="179" t="s">
        <v>44</v>
      </c>
      <c r="C13" s="33">
        <v>356</v>
      </c>
      <c r="D13" s="34" t="s">
        <v>5</v>
      </c>
      <c r="E13" s="35">
        <v>591</v>
      </c>
      <c r="F13" s="36">
        <v>70</v>
      </c>
      <c r="G13" s="37">
        <f aca="true" t="shared" si="0" ref="G13:G18">F13/AF13*100</f>
        <v>20.408163265306122</v>
      </c>
      <c r="H13" s="38">
        <v>118</v>
      </c>
      <c r="I13" s="37">
        <f aca="true" t="shared" si="1" ref="I13:I18">H13/AF13*100</f>
        <v>34.40233236151604</v>
      </c>
      <c r="J13" s="36">
        <v>122</v>
      </c>
      <c r="K13" s="37">
        <f aca="true" t="shared" si="2" ref="K13:K18">J13/AF13*100</f>
        <v>35.56851311953353</v>
      </c>
      <c r="L13" s="36">
        <v>0</v>
      </c>
      <c r="M13" s="37">
        <f aca="true" t="shared" si="3" ref="M13:M18">L13/AF13*100</f>
        <v>0</v>
      </c>
      <c r="N13" s="36">
        <v>0</v>
      </c>
      <c r="O13" s="37">
        <f aca="true" t="shared" si="4" ref="O13:O18">N13/AF13*100</f>
        <v>0</v>
      </c>
      <c r="P13" s="36">
        <v>20</v>
      </c>
      <c r="Q13" s="37">
        <f aca="true" t="shared" si="5" ref="Q13:Q18">P13/AF13*100</f>
        <v>5.830903790087463</v>
      </c>
      <c r="R13" s="79">
        <v>0</v>
      </c>
      <c r="S13" s="37">
        <f aca="true" t="shared" si="6" ref="S13:S18">R13/AF13*100</f>
        <v>0</v>
      </c>
      <c r="T13" s="59">
        <v>1</v>
      </c>
      <c r="U13" s="37">
        <f aca="true" t="shared" si="7" ref="U13:U18">T13/AF13*100</f>
        <v>0.2915451895043732</v>
      </c>
      <c r="V13" s="59">
        <v>0</v>
      </c>
      <c r="W13" s="37">
        <f aca="true" t="shared" si="8" ref="W13:W18">V13/AF13*100</f>
        <v>0</v>
      </c>
      <c r="X13" s="59">
        <v>0</v>
      </c>
      <c r="Y13" s="37">
        <f aca="true" t="shared" si="9" ref="Y13:Y18">X13/AF13*100</f>
        <v>0</v>
      </c>
      <c r="Z13" s="36">
        <v>0</v>
      </c>
      <c r="AA13" s="37">
        <f aca="true" t="shared" si="10" ref="AA13:AA18">Z13/AF13*100</f>
        <v>0</v>
      </c>
      <c r="AB13" s="39">
        <f aca="true" t="shared" si="11" ref="AB13:AB18">F13+H13+J13+L13+N13+P13+T13+V13+X13+Z13</f>
        <v>331</v>
      </c>
      <c r="AC13" s="37">
        <f aca="true" t="shared" si="12" ref="AC13:AC18">AB13/AF13*100</f>
        <v>96.50145772594753</v>
      </c>
      <c r="AD13" s="36">
        <v>12</v>
      </c>
      <c r="AE13" s="40">
        <f aca="true" t="shared" si="13" ref="AE13:AE18">AD13/AF13*100</f>
        <v>3.498542274052478</v>
      </c>
      <c r="AF13" s="39">
        <f aca="true" t="shared" si="14" ref="AF13:AF18">AB13+AD13</f>
        <v>343</v>
      </c>
      <c r="AG13" s="103">
        <f aca="true" t="shared" si="15" ref="AG13:AG18">AF13/E13*100</f>
        <v>58.03722504230119</v>
      </c>
      <c r="AH13" s="101">
        <f aca="true" t="shared" si="16" ref="AH13:AH18">AG13-100</f>
        <v>-41.96277495769881</v>
      </c>
    </row>
    <row r="14" spans="1:34" ht="12.75">
      <c r="A14" s="190"/>
      <c r="B14" s="180"/>
      <c r="C14" s="5">
        <v>356</v>
      </c>
      <c r="D14" s="3" t="s">
        <v>10</v>
      </c>
      <c r="E14" s="6">
        <v>728</v>
      </c>
      <c r="F14" s="22">
        <v>137</v>
      </c>
      <c r="G14" s="23">
        <f t="shared" si="0"/>
        <v>33.57843137254902</v>
      </c>
      <c r="H14" s="24">
        <v>129</v>
      </c>
      <c r="I14" s="23">
        <f t="shared" si="1"/>
        <v>31.61764705882353</v>
      </c>
      <c r="J14" s="22">
        <v>43</v>
      </c>
      <c r="K14" s="23">
        <f t="shared" si="2"/>
        <v>10.53921568627451</v>
      </c>
      <c r="L14" s="22">
        <v>0</v>
      </c>
      <c r="M14" s="23">
        <f t="shared" si="3"/>
        <v>0</v>
      </c>
      <c r="N14" s="22">
        <v>0</v>
      </c>
      <c r="O14" s="23">
        <f t="shared" si="4"/>
        <v>0</v>
      </c>
      <c r="P14" s="22">
        <v>77</v>
      </c>
      <c r="Q14" s="23">
        <f t="shared" si="5"/>
        <v>18.872549019607842</v>
      </c>
      <c r="R14" s="80">
        <v>0</v>
      </c>
      <c r="S14" s="23">
        <f t="shared" si="6"/>
        <v>0</v>
      </c>
      <c r="T14" s="55">
        <v>1</v>
      </c>
      <c r="U14" s="23">
        <f t="shared" si="7"/>
        <v>0.24509803921568626</v>
      </c>
      <c r="V14" s="55">
        <v>0</v>
      </c>
      <c r="W14" s="23">
        <f t="shared" si="8"/>
        <v>0</v>
      </c>
      <c r="X14" s="55">
        <v>0</v>
      </c>
      <c r="Y14" s="23">
        <f t="shared" si="9"/>
        <v>0</v>
      </c>
      <c r="Z14" s="22">
        <v>0</v>
      </c>
      <c r="AA14" s="23">
        <f t="shared" si="10"/>
        <v>0</v>
      </c>
      <c r="AB14" s="25">
        <f t="shared" si="11"/>
        <v>387</v>
      </c>
      <c r="AC14" s="23">
        <f t="shared" si="12"/>
        <v>94.85294117647058</v>
      </c>
      <c r="AD14" s="22">
        <v>21</v>
      </c>
      <c r="AE14" s="26">
        <f t="shared" si="13"/>
        <v>5.147058823529411</v>
      </c>
      <c r="AF14" s="25">
        <f t="shared" si="14"/>
        <v>408</v>
      </c>
      <c r="AG14" s="104">
        <f t="shared" si="15"/>
        <v>56.043956043956044</v>
      </c>
      <c r="AH14" s="105">
        <f t="shared" si="16"/>
        <v>-43.956043956043956</v>
      </c>
    </row>
    <row r="15" spans="1:34" ht="12.75">
      <c r="A15" s="190"/>
      <c r="B15" s="180"/>
      <c r="C15" s="5">
        <v>357</v>
      </c>
      <c r="D15" s="3" t="s">
        <v>5</v>
      </c>
      <c r="E15" s="6">
        <v>453</v>
      </c>
      <c r="F15" s="22">
        <v>90</v>
      </c>
      <c r="G15" s="23">
        <f t="shared" si="0"/>
        <v>29.22077922077922</v>
      </c>
      <c r="H15" s="24">
        <v>181</v>
      </c>
      <c r="I15" s="23">
        <f t="shared" si="1"/>
        <v>58.76623376623377</v>
      </c>
      <c r="J15" s="22">
        <v>22</v>
      </c>
      <c r="K15" s="23">
        <f t="shared" si="2"/>
        <v>7.142857142857142</v>
      </c>
      <c r="L15" s="22">
        <v>0</v>
      </c>
      <c r="M15" s="23">
        <f t="shared" si="3"/>
        <v>0</v>
      </c>
      <c r="N15" s="22">
        <v>0</v>
      </c>
      <c r="O15" s="23">
        <f t="shared" si="4"/>
        <v>0</v>
      </c>
      <c r="P15" s="22">
        <v>3</v>
      </c>
      <c r="Q15" s="23">
        <f t="shared" si="5"/>
        <v>0.974025974025974</v>
      </c>
      <c r="R15" s="80">
        <v>0</v>
      </c>
      <c r="S15" s="23">
        <f t="shared" si="6"/>
        <v>0</v>
      </c>
      <c r="T15" s="55">
        <v>0</v>
      </c>
      <c r="U15" s="23">
        <f t="shared" si="7"/>
        <v>0</v>
      </c>
      <c r="V15" s="55">
        <v>0</v>
      </c>
      <c r="W15" s="23">
        <f t="shared" si="8"/>
        <v>0</v>
      </c>
      <c r="X15" s="55">
        <v>0</v>
      </c>
      <c r="Y15" s="23">
        <f t="shared" si="9"/>
        <v>0</v>
      </c>
      <c r="Z15" s="22">
        <v>0</v>
      </c>
      <c r="AA15" s="23">
        <f t="shared" si="10"/>
        <v>0</v>
      </c>
      <c r="AB15" s="25">
        <f t="shared" si="11"/>
        <v>296</v>
      </c>
      <c r="AC15" s="23">
        <f t="shared" si="12"/>
        <v>96.1038961038961</v>
      </c>
      <c r="AD15" s="22">
        <v>12</v>
      </c>
      <c r="AE15" s="26">
        <f t="shared" si="13"/>
        <v>3.896103896103896</v>
      </c>
      <c r="AF15" s="25">
        <f t="shared" si="14"/>
        <v>308</v>
      </c>
      <c r="AG15" s="104">
        <f t="shared" si="15"/>
        <v>67.99116997792495</v>
      </c>
      <c r="AH15" s="105">
        <f t="shared" si="16"/>
        <v>-32.008830022075045</v>
      </c>
    </row>
    <row r="16" spans="1:34" ht="12.75">
      <c r="A16" s="190"/>
      <c r="B16" s="180"/>
      <c r="C16" s="5">
        <v>358</v>
      </c>
      <c r="D16" s="3" t="s">
        <v>5</v>
      </c>
      <c r="E16" s="6">
        <v>278</v>
      </c>
      <c r="F16" s="22">
        <v>55</v>
      </c>
      <c r="G16" s="23">
        <f t="shared" si="0"/>
        <v>35.03184713375796</v>
      </c>
      <c r="H16" s="24">
        <v>65</v>
      </c>
      <c r="I16" s="23">
        <f t="shared" si="1"/>
        <v>41.40127388535032</v>
      </c>
      <c r="J16" s="22">
        <v>19</v>
      </c>
      <c r="K16" s="23">
        <f t="shared" si="2"/>
        <v>12.101910828025478</v>
      </c>
      <c r="L16" s="22">
        <v>0</v>
      </c>
      <c r="M16" s="23">
        <f t="shared" si="3"/>
        <v>0</v>
      </c>
      <c r="N16" s="22">
        <v>0</v>
      </c>
      <c r="O16" s="23">
        <f t="shared" si="4"/>
        <v>0</v>
      </c>
      <c r="P16" s="22">
        <v>15</v>
      </c>
      <c r="Q16" s="23">
        <f t="shared" si="5"/>
        <v>9.554140127388536</v>
      </c>
      <c r="R16" s="80">
        <v>0</v>
      </c>
      <c r="S16" s="23">
        <f t="shared" si="6"/>
        <v>0</v>
      </c>
      <c r="T16" s="55">
        <v>0</v>
      </c>
      <c r="U16" s="23">
        <f t="shared" si="7"/>
        <v>0</v>
      </c>
      <c r="V16" s="55">
        <v>0</v>
      </c>
      <c r="W16" s="23">
        <f t="shared" si="8"/>
        <v>0</v>
      </c>
      <c r="X16" s="55">
        <v>0</v>
      </c>
      <c r="Y16" s="23">
        <f t="shared" si="9"/>
        <v>0</v>
      </c>
      <c r="Z16" s="22">
        <v>0</v>
      </c>
      <c r="AA16" s="23">
        <f t="shared" si="10"/>
        <v>0</v>
      </c>
      <c r="AB16" s="25">
        <f t="shared" si="11"/>
        <v>154</v>
      </c>
      <c r="AC16" s="23">
        <f t="shared" si="12"/>
        <v>98.08917197452229</v>
      </c>
      <c r="AD16" s="22">
        <v>3</v>
      </c>
      <c r="AE16" s="26">
        <f t="shared" si="13"/>
        <v>1.910828025477707</v>
      </c>
      <c r="AF16" s="25">
        <f t="shared" si="14"/>
        <v>157</v>
      </c>
      <c r="AG16" s="104">
        <f t="shared" si="15"/>
        <v>56.4748201438849</v>
      </c>
      <c r="AH16" s="105">
        <f t="shared" si="16"/>
        <v>-43.5251798561151</v>
      </c>
    </row>
    <row r="17" spans="1:34" ht="12.75">
      <c r="A17" s="190"/>
      <c r="B17" s="180"/>
      <c r="C17" s="5">
        <v>361</v>
      </c>
      <c r="D17" s="3" t="s">
        <v>5</v>
      </c>
      <c r="E17" s="6">
        <v>628</v>
      </c>
      <c r="F17" s="22">
        <v>192</v>
      </c>
      <c r="G17" s="23">
        <f t="shared" si="0"/>
        <v>55.97667638483965</v>
      </c>
      <c r="H17" s="24">
        <v>88</v>
      </c>
      <c r="I17" s="23">
        <f t="shared" si="1"/>
        <v>25.65597667638484</v>
      </c>
      <c r="J17" s="22">
        <v>43</v>
      </c>
      <c r="K17" s="23">
        <f t="shared" si="2"/>
        <v>12.536443148688047</v>
      </c>
      <c r="L17" s="22">
        <v>2</v>
      </c>
      <c r="M17" s="23">
        <f t="shared" si="3"/>
        <v>0.5830903790087464</v>
      </c>
      <c r="N17" s="22">
        <v>2</v>
      </c>
      <c r="O17" s="23">
        <f t="shared" si="4"/>
        <v>0.5830903790087464</v>
      </c>
      <c r="P17" s="22">
        <v>5</v>
      </c>
      <c r="Q17" s="23">
        <f t="shared" si="5"/>
        <v>1.4577259475218658</v>
      </c>
      <c r="R17" s="80">
        <v>0</v>
      </c>
      <c r="S17" s="23">
        <f t="shared" si="6"/>
        <v>0</v>
      </c>
      <c r="T17" s="55">
        <v>0</v>
      </c>
      <c r="U17" s="23">
        <f t="shared" si="7"/>
        <v>0</v>
      </c>
      <c r="V17" s="55">
        <v>0</v>
      </c>
      <c r="W17" s="23">
        <f t="shared" si="8"/>
        <v>0</v>
      </c>
      <c r="X17" s="55">
        <v>0</v>
      </c>
      <c r="Y17" s="23">
        <f t="shared" si="9"/>
        <v>0</v>
      </c>
      <c r="Z17" s="22">
        <v>0</v>
      </c>
      <c r="AA17" s="23">
        <f t="shared" si="10"/>
        <v>0</v>
      </c>
      <c r="AB17" s="25">
        <f t="shared" si="11"/>
        <v>332</v>
      </c>
      <c r="AC17" s="23">
        <f t="shared" si="12"/>
        <v>96.7930029154519</v>
      </c>
      <c r="AD17" s="22">
        <v>11</v>
      </c>
      <c r="AE17" s="26">
        <f t="shared" si="13"/>
        <v>3.206997084548105</v>
      </c>
      <c r="AF17" s="25">
        <f t="shared" si="14"/>
        <v>343</v>
      </c>
      <c r="AG17" s="104">
        <f t="shared" si="15"/>
        <v>54.61783439490446</v>
      </c>
      <c r="AH17" s="105">
        <f t="shared" si="16"/>
        <v>-45.38216560509554</v>
      </c>
    </row>
    <row r="18" spans="1:34" ht="13.5" thickBot="1">
      <c r="A18" s="191"/>
      <c r="B18" s="182"/>
      <c r="C18" s="41">
        <v>361</v>
      </c>
      <c r="D18" s="42" t="s">
        <v>10</v>
      </c>
      <c r="E18" s="43">
        <v>424</v>
      </c>
      <c r="F18" s="44">
        <v>69</v>
      </c>
      <c r="G18" s="45">
        <f t="shared" si="0"/>
        <v>27.490039840637447</v>
      </c>
      <c r="H18" s="46">
        <v>70</v>
      </c>
      <c r="I18" s="45">
        <f t="shared" si="1"/>
        <v>27.88844621513944</v>
      </c>
      <c r="J18" s="44">
        <v>86</v>
      </c>
      <c r="K18" s="45">
        <f t="shared" si="2"/>
        <v>34.26294820717131</v>
      </c>
      <c r="L18" s="44">
        <v>0</v>
      </c>
      <c r="M18" s="45">
        <f t="shared" si="3"/>
        <v>0</v>
      </c>
      <c r="N18" s="44">
        <v>0</v>
      </c>
      <c r="O18" s="45">
        <f t="shared" si="4"/>
        <v>0</v>
      </c>
      <c r="P18" s="44">
        <v>9</v>
      </c>
      <c r="Q18" s="45">
        <f t="shared" si="5"/>
        <v>3.5856573705179287</v>
      </c>
      <c r="R18" s="81">
        <v>0</v>
      </c>
      <c r="S18" s="45">
        <f t="shared" si="6"/>
        <v>0</v>
      </c>
      <c r="T18" s="60">
        <v>0</v>
      </c>
      <c r="U18" s="45">
        <f t="shared" si="7"/>
        <v>0</v>
      </c>
      <c r="V18" s="60">
        <v>0</v>
      </c>
      <c r="W18" s="45">
        <f t="shared" si="8"/>
        <v>0</v>
      </c>
      <c r="X18" s="60">
        <v>0</v>
      </c>
      <c r="Y18" s="45">
        <f t="shared" si="9"/>
        <v>0</v>
      </c>
      <c r="Z18" s="44">
        <v>0</v>
      </c>
      <c r="AA18" s="45">
        <f t="shared" si="10"/>
        <v>0</v>
      </c>
      <c r="AB18" s="47">
        <f t="shared" si="11"/>
        <v>234</v>
      </c>
      <c r="AC18" s="45">
        <f t="shared" si="12"/>
        <v>93.22709163346613</v>
      </c>
      <c r="AD18" s="44">
        <v>17</v>
      </c>
      <c r="AE18" s="48">
        <f t="shared" si="13"/>
        <v>6.772908366533864</v>
      </c>
      <c r="AF18" s="47">
        <f t="shared" si="14"/>
        <v>251</v>
      </c>
      <c r="AG18" s="106">
        <f t="shared" si="15"/>
        <v>59.198113207547166</v>
      </c>
      <c r="AH18" s="107">
        <f t="shared" si="16"/>
        <v>-40.801886792452834</v>
      </c>
    </row>
    <row r="19" spans="1:33" ht="6.75" customHeight="1" thickBot="1" thickTop="1">
      <c r="A19" s="111"/>
      <c r="B19" s="111"/>
      <c r="C19" s="62"/>
      <c r="D19" s="61"/>
      <c r="E19" s="63"/>
      <c r="F19" s="112"/>
      <c r="G19" s="113"/>
      <c r="H19" s="114"/>
      <c r="I19" s="113"/>
      <c r="J19" s="112"/>
      <c r="K19" s="113"/>
      <c r="L19" s="112"/>
      <c r="M19" s="113"/>
      <c r="N19" s="112"/>
      <c r="O19" s="113"/>
      <c r="P19" s="112"/>
      <c r="Q19" s="113"/>
      <c r="R19" s="113"/>
      <c r="S19" s="113"/>
      <c r="T19" s="113"/>
      <c r="U19" s="113"/>
      <c r="V19" s="113"/>
      <c r="W19" s="113"/>
      <c r="X19" s="113"/>
      <c r="Y19" s="113"/>
      <c r="Z19" s="112"/>
      <c r="AA19" s="113"/>
      <c r="AB19" s="115"/>
      <c r="AC19" s="113"/>
      <c r="AD19" s="112"/>
      <c r="AE19" s="116"/>
      <c r="AF19" s="115"/>
      <c r="AG19" s="117"/>
    </row>
    <row r="20" spans="1:38" s="30" customFormat="1" ht="14.25" thickBot="1" thickTop="1">
      <c r="A20" s="141" t="s">
        <v>14</v>
      </c>
      <c r="B20" s="141"/>
      <c r="C20" s="141"/>
      <c r="D20" s="92">
        <f>COUNTA(D13:D18)</f>
        <v>6</v>
      </c>
      <c r="E20" s="92">
        <f>SUM(E13:E19)</f>
        <v>3102</v>
      </c>
      <c r="F20" s="92">
        <f>SUM(F13:F19)</f>
        <v>613</v>
      </c>
      <c r="G20" s="93">
        <f>F20/AF20*100</f>
        <v>33.86740331491713</v>
      </c>
      <c r="H20" s="92">
        <f>SUM(H13:H19)</f>
        <v>651</v>
      </c>
      <c r="I20" s="93">
        <f>H20/AF20*100</f>
        <v>35.96685082872928</v>
      </c>
      <c r="J20" s="92">
        <f>SUM(J13:J19)</f>
        <v>335</v>
      </c>
      <c r="K20" s="93">
        <f>J20/AF20*100</f>
        <v>18.50828729281768</v>
      </c>
      <c r="L20" s="92">
        <f>SUM(L13:L19)</f>
        <v>2</v>
      </c>
      <c r="M20" s="93">
        <f>L20/AF20*100</f>
        <v>0.11049723756906078</v>
      </c>
      <c r="N20" s="92">
        <f>SUM(N13:N19)</f>
        <v>2</v>
      </c>
      <c r="O20" s="93">
        <f>N20/AF20*100</f>
        <v>0.11049723756906078</v>
      </c>
      <c r="P20" s="92">
        <f>SUM(P13:P19)</f>
        <v>129</v>
      </c>
      <c r="Q20" s="93">
        <f>P20/AF20*100</f>
        <v>7.12707182320442</v>
      </c>
      <c r="R20" s="92">
        <f>SUM(R13:R19)</f>
        <v>0</v>
      </c>
      <c r="S20" s="93">
        <f>R20/AF20*100</f>
        <v>0</v>
      </c>
      <c r="T20" s="92">
        <f>SUM(T13:T19)</f>
        <v>2</v>
      </c>
      <c r="U20" s="93">
        <f>T20/AF20*100</f>
        <v>0.11049723756906078</v>
      </c>
      <c r="V20" s="92">
        <f>SUM(V13:V19)</f>
        <v>0</v>
      </c>
      <c r="W20" s="93">
        <f>V20/AF20*100</f>
        <v>0</v>
      </c>
      <c r="X20" s="92">
        <f>SUM(X13:X19)</f>
        <v>0</v>
      </c>
      <c r="Y20" s="93">
        <f>X20/AF20*100</f>
        <v>0</v>
      </c>
      <c r="Z20" s="92">
        <f>SUM(Z13:Z19)</f>
        <v>0</v>
      </c>
      <c r="AA20" s="93">
        <f>Z20/AF20*100</f>
        <v>0</v>
      </c>
      <c r="AB20" s="92">
        <f>SUM(AB13:AB19)</f>
        <v>1734</v>
      </c>
      <c r="AC20" s="93">
        <f>AB20/AF20*100</f>
        <v>95.8011049723757</v>
      </c>
      <c r="AD20" s="92">
        <f>SUM(AD13:AD19)</f>
        <v>76</v>
      </c>
      <c r="AE20" s="94">
        <f>AD20/AF20*100</f>
        <v>4.198895027624309</v>
      </c>
      <c r="AF20" s="95">
        <f>AB20+AD20</f>
        <v>1810</v>
      </c>
      <c r="AG20" s="96">
        <f>AF20/E20*100</f>
        <v>58.34945196647324</v>
      </c>
      <c r="AH20" s="102">
        <f>AG20-100</f>
        <v>-41.65054803352676</v>
      </c>
      <c r="AI20" s="31"/>
      <c r="AJ20" s="31"/>
      <c r="AK20" s="31"/>
      <c r="AL20" s="31"/>
    </row>
    <row r="21" ht="13.5" thickTop="1"/>
  </sheetData>
  <mergeCells count="32">
    <mergeCell ref="A20:C20"/>
    <mergeCell ref="R10:S10"/>
    <mergeCell ref="A9:B10"/>
    <mergeCell ref="A8:AG8"/>
    <mergeCell ref="AF9:AF11"/>
    <mergeCell ref="Z10:AA10"/>
    <mergeCell ref="B13:B18"/>
    <mergeCell ref="A13:A18"/>
    <mergeCell ref="A5:AG5"/>
    <mergeCell ref="F9:AA9"/>
    <mergeCell ref="N10:O10"/>
    <mergeCell ref="A7:AG7"/>
    <mergeCell ref="AG9:AG11"/>
    <mergeCell ref="C9:C11"/>
    <mergeCell ref="AB9:AC10"/>
    <mergeCell ref="F10:G10"/>
    <mergeCell ref="D9:D11"/>
    <mergeCell ref="J10:K10"/>
    <mergeCell ref="A1:AG1"/>
    <mergeCell ref="A2:AG2"/>
    <mergeCell ref="A3:AG3"/>
    <mergeCell ref="A4:AG4"/>
    <mergeCell ref="AH9:AH11"/>
    <mergeCell ref="AD9:AE10"/>
    <mergeCell ref="L10:M10"/>
    <mergeCell ref="A6:AG6"/>
    <mergeCell ref="T10:U10"/>
    <mergeCell ref="E9:E11"/>
    <mergeCell ref="H10:I10"/>
    <mergeCell ref="V10:W10"/>
    <mergeCell ref="X10:Y10"/>
    <mergeCell ref="P10:Q10"/>
  </mergeCells>
  <printOptions horizontalCentered="1"/>
  <pageMargins left="0" right="0" top="0.5905511811023623" bottom="0.7874015748031497" header="0" footer="0"/>
  <pageSetup horizontalDpi="300" verticalDpi="300" orientation="landscape" paperSize="5" scale="90" r:id="rId2"/>
  <headerFooter alignWithMargins="0">
    <oddFooter>&amp;C&amp;P de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26"/>
  <sheetViews>
    <sheetView tabSelected="1" workbookViewId="0" topLeftCell="A1">
      <selection activeCell="F24" sqref="F24"/>
    </sheetView>
  </sheetViews>
  <sheetFormatPr defaultColWidth="11.421875" defaultRowHeight="12.75"/>
  <cols>
    <col min="1" max="1" width="10.140625" style="1" customWidth="1"/>
    <col min="2" max="2" width="12.7109375" style="1" customWidth="1"/>
    <col min="3" max="3" width="7.421875" style="4" customWidth="1"/>
    <col min="4" max="4" width="5.28125" style="1" customWidth="1"/>
    <col min="5" max="5" width="5.8515625" style="7" customWidth="1"/>
    <col min="6" max="6" width="5.140625" style="7" customWidth="1"/>
    <col min="7" max="7" width="4.421875" style="16" customWidth="1"/>
    <col min="8" max="8" width="5.140625" style="7" customWidth="1"/>
    <col min="9" max="9" width="4.421875" style="16" customWidth="1"/>
    <col min="10" max="10" width="5.140625" style="7" customWidth="1"/>
    <col min="11" max="11" width="4.421875" style="16" customWidth="1"/>
    <col min="12" max="12" width="5.140625" style="7" customWidth="1"/>
    <col min="13" max="13" width="4.421875" style="16" customWidth="1"/>
    <col min="14" max="14" width="5.140625" style="7" customWidth="1"/>
    <col min="15" max="15" width="4.421875" style="16" customWidth="1"/>
    <col min="16" max="16" width="5.140625" style="7" customWidth="1"/>
    <col min="17" max="17" width="4.421875" style="16" customWidth="1"/>
    <col min="18" max="18" width="4.57421875" style="16" customWidth="1"/>
    <col min="19" max="19" width="4.421875" style="16" customWidth="1"/>
    <col min="20" max="20" width="5.140625" style="16" customWidth="1"/>
    <col min="21" max="21" width="4.421875" style="16" customWidth="1"/>
    <col min="22" max="22" width="5.140625" style="16" customWidth="1"/>
    <col min="23" max="23" width="4.421875" style="16" customWidth="1"/>
    <col min="24" max="24" width="5.140625" style="16" customWidth="1"/>
    <col min="25" max="25" width="4.421875" style="16" customWidth="1"/>
    <col min="26" max="26" width="5.140625" style="7" customWidth="1"/>
    <col min="27" max="27" width="4.421875" style="16" customWidth="1"/>
    <col min="28" max="28" width="5.140625" style="10" customWidth="1"/>
    <col min="29" max="29" width="3.421875" style="10" customWidth="1"/>
    <col min="30" max="30" width="4.57421875" style="8" customWidth="1"/>
    <col min="31" max="31" width="3.57421875" style="16" customWidth="1"/>
    <col min="32" max="32" width="6.7109375" style="8" customWidth="1"/>
    <col min="33" max="33" width="7.28125" style="20" customWidth="1"/>
    <col min="34" max="34" width="7.28125" style="15" customWidth="1"/>
    <col min="35" max="38" width="11.421875" style="15" customWidth="1"/>
  </cols>
  <sheetData>
    <row r="1" spans="1:34" ht="39.7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</row>
    <row r="2" spans="1:34" ht="18">
      <c r="A2" s="166" t="s">
        <v>11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34" ht="12.75">
      <c r="A3" s="167" t="s">
        <v>12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</row>
    <row r="4" spans="1:34" ht="12.75">
      <c r="A4" s="168" t="s">
        <v>13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</row>
    <row r="5" spans="1:34" ht="12.7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</row>
    <row r="6" spans="1:34" ht="25.5" customHeight="1">
      <c r="A6" s="169" t="s">
        <v>60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</row>
    <row r="7" spans="1:34" ht="13.5" customHeight="1">
      <c r="A7" s="170" t="s">
        <v>61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</row>
    <row r="8" spans="1:34" ht="13.5" thickBo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</row>
    <row r="9" spans="1:38" s="17" customFormat="1" ht="12" customHeight="1" thickBot="1" thickTop="1">
      <c r="A9" s="138" t="s">
        <v>26</v>
      </c>
      <c r="B9" s="139"/>
      <c r="C9" s="153" t="s">
        <v>2</v>
      </c>
      <c r="D9" s="158" t="s">
        <v>3</v>
      </c>
      <c r="E9" s="149" t="s">
        <v>17</v>
      </c>
      <c r="F9" s="161" t="s">
        <v>20</v>
      </c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54" t="s">
        <v>21</v>
      </c>
      <c r="AC9" s="155"/>
      <c r="AD9" s="172" t="s">
        <v>18</v>
      </c>
      <c r="AE9" s="173"/>
      <c r="AF9" s="149" t="s">
        <v>19</v>
      </c>
      <c r="AG9" s="150" t="s">
        <v>45</v>
      </c>
      <c r="AH9" s="162" t="s">
        <v>49</v>
      </c>
      <c r="AI9" s="18"/>
      <c r="AJ9" s="18"/>
      <c r="AK9" s="18"/>
      <c r="AL9" s="18"/>
    </row>
    <row r="10" spans="1:34" s="19" customFormat="1" ht="18.75" customHeight="1" thickBot="1" thickTop="1">
      <c r="A10" s="140"/>
      <c r="B10" s="148"/>
      <c r="C10" s="153"/>
      <c r="D10" s="158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59"/>
      <c r="S10" s="160"/>
      <c r="T10" s="159"/>
      <c r="U10" s="160"/>
      <c r="V10" s="159"/>
      <c r="W10" s="160"/>
      <c r="X10" s="159"/>
      <c r="Y10" s="160"/>
      <c r="Z10" s="149"/>
      <c r="AA10" s="149"/>
      <c r="AB10" s="156"/>
      <c r="AC10" s="157"/>
      <c r="AD10" s="174"/>
      <c r="AE10" s="175"/>
      <c r="AF10" s="149"/>
      <c r="AG10" s="151"/>
      <c r="AH10" s="163"/>
    </row>
    <row r="11" spans="1:34" s="19" customFormat="1" ht="12.75" customHeight="1" thickBot="1" thickTop="1">
      <c r="A11" s="89" t="s">
        <v>27</v>
      </c>
      <c r="B11" s="89" t="s">
        <v>28</v>
      </c>
      <c r="C11" s="153"/>
      <c r="D11" s="158"/>
      <c r="E11" s="149"/>
      <c r="F11" s="87" t="s">
        <v>15</v>
      </c>
      <c r="G11" s="90" t="s">
        <v>16</v>
      </c>
      <c r="H11" s="87" t="s">
        <v>15</v>
      </c>
      <c r="I11" s="90" t="s">
        <v>16</v>
      </c>
      <c r="J11" s="87" t="s">
        <v>15</v>
      </c>
      <c r="K11" s="90" t="s">
        <v>16</v>
      </c>
      <c r="L11" s="87" t="s">
        <v>15</v>
      </c>
      <c r="M11" s="90" t="s">
        <v>16</v>
      </c>
      <c r="N11" s="87" t="s">
        <v>15</v>
      </c>
      <c r="O11" s="90" t="s">
        <v>16</v>
      </c>
      <c r="P11" s="87" t="s">
        <v>15</v>
      </c>
      <c r="Q11" s="90" t="s">
        <v>16</v>
      </c>
      <c r="R11" s="87" t="s">
        <v>15</v>
      </c>
      <c r="S11" s="90" t="s">
        <v>16</v>
      </c>
      <c r="T11" s="87" t="s">
        <v>15</v>
      </c>
      <c r="U11" s="90" t="s">
        <v>16</v>
      </c>
      <c r="V11" s="87" t="s">
        <v>15</v>
      </c>
      <c r="W11" s="90" t="s">
        <v>16</v>
      </c>
      <c r="X11" s="87" t="s">
        <v>15</v>
      </c>
      <c r="Y11" s="90" t="s">
        <v>16</v>
      </c>
      <c r="Z11" s="87" t="s">
        <v>15</v>
      </c>
      <c r="AA11" s="90" t="s">
        <v>16</v>
      </c>
      <c r="AB11" s="88" t="s">
        <v>22</v>
      </c>
      <c r="AC11" s="91" t="s">
        <v>16</v>
      </c>
      <c r="AD11" s="87" t="s">
        <v>22</v>
      </c>
      <c r="AE11" s="91" t="s">
        <v>16</v>
      </c>
      <c r="AF11" s="149"/>
      <c r="AG11" s="152"/>
      <c r="AH11" s="164"/>
    </row>
    <row r="12" spans="1:38" s="2" customFormat="1" ht="7.5" customHeight="1" thickBot="1" thickTop="1">
      <c r="A12" s="1"/>
      <c r="B12" s="1"/>
      <c r="C12" s="4"/>
      <c r="D12" s="1"/>
      <c r="E12" s="7"/>
      <c r="F12" s="7"/>
      <c r="G12" s="16"/>
      <c r="H12" s="7"/>
      <c r="I12" s="16"/>
      <c r="J12" s="7"/>
      <c r="K12" s="16"/>
      <c r="L12" s="7"/>
      <c r="M12" s="16"/>
      <c r="N12" s="7"/>
      <c r="O12" s="16"/>
      <c r="P12" s="7"/>
      <c r="Q12" s="16"/>
      <c r="R12" s="16"/>
      <c r="S12" s="16"/>
      <c r="T12" s="16"/>
      <c r="U12" s="16"/>
      <c r="V12" s="16"/>
      <c r="W12" s="16"/>
      <c r="X12" s="16"/>
      <c r="Y12" s="16"/>
      <c r="Z12" s="7"/>
      <c r="AA12" s="16"/>
      <c r="AB12" s="10"/>
      <c r="AC12" s="10"/>
      <c r="AD12" s="9"/>
      <c r="AE12" s="16"/>
      <c r="AF12" s="9"/>
      <c r="AG12" s="21"/>
      <c r="AH12" s="12"/>
      <c r="AI12" s="12"/>
      <c r="AJ12" s="12"/>
      <c r="AK12" s="12"/>
      <c r="AL12" s="12"/>
    </row>
    <row r="13" spans="1:34" ht="13.5" thickTop="1">
      <c r="A13" s="189" t="s">
        <v>1</v>
      </c>
      <c r="B13" s="179" t="s">
        <v>37</v>
      </c>
      <c r="C13" s="33">
        <v>359</v>
      </c>
      <c r="D13" s="34" t="s">
        <v>5</v>
      </c>
      <c r="E13" s="35">
        <v>634</v>
      </c>
      <c r="F13" s="36">
        <v>175</v>
      </c>
      <c r="G13" s="37">
        <f>F13/AF13*100</f>
        <v>39.77272727272727</v>
      </c>
      <c r="H13" s="38">
        <v>207</v>
      </c>
      <c r="I13" s="37">
        <f>H13/AF13*100</f>
        <v>47.04545454545455</v>
      </c>
      <c r="J13" s="36">
        <v>6</v>
      </c>
      <c r="K13" s="37">
        <f>J13/AF13*100</f>
        <v>1.3636363636363635</v>
      </c>
      <c r="L13" s="36">
        <v>0</v>
      </c>
      <c r="M13" s="37">
        <f>L13/AF13*100</f>
        <v>0</v>
      </c>
      <c r="N13" s="36">
        <v>1</v>
      </c>
      <c r="O13" s="37">
        <f>N13/AF13*100</f>
        <v>0.22727272727272727</v>
      </c>
      <c r="P13" s="36">
        <v>1</v>
      </c>
      <c r="Q13" s="37">
        <f>P13/AF13*100</f>
        <v>0.22727272727272727</v>
      </c>
      <c r="R13" s="79">
        <v>0</v>
      </c>
      <c r="S13" s="37">
        <f>R13/AF13*100</f>
        <v>0</v>
      </c>
      <c r="T13" s="59">
        <v>37</v>
      </c>
      <c r="U13" s="37">
        <f>T13/AF13*100</f>
        <v>8.409090909090908</v>
      </c>
      <c r="V13" s="59">
        <v>0</v>
      </c>
      <c r="W13" s="37">
        <f>V13/AF13*100</f>
        <v>0</v>
      </c>
      <c r="X13" s="59">
        <v>0</v>
      </c>
      <c r="Y13" s="37">
        <f>X13/AF13*100</f>
        <v>0</v>
      </c>
      <c r="Z13" s="36">
        <v>0</v>
      </c>
      <c r="AA13" s="37">
        <f>Z13/AF13*100</f>
        <v>0</v>
      </c>
      <c r="AB13" s="39">
        <f>F13+H13+J13+L13+N13+P13+T13+V13+X13+Z13</f>
        <v>427</v>
      </c>
      <c r="AC13" s="37">
        <f>AB13/AF13*100</f>
        <v>97.04545454545455</v>
      </c>
      <c r="AD13" s="36">
        <f>8+5</f>
        <v>13</v>
      </c>
      <c r="AE13" s="40">
        <f>AD13/AF13*100</f>
        <v>2.9545454545454546</v>
      </c>
      <c r="AF13" s="39">
        <f>AB13+AD13</f>
        <v>440</v>
      </c>
      <c r="AG13" s="103">
        <f>AF13/E13*100</f>
        <v>69.4006309148265</v>
      </c>
      <c r="AH13" s="101">
        <f>AG13-100</f>
        <v>-30.599369085173507</v>
      </c>
    </row>
    <row r="14" spans="1:34" ht="12.75">
      <c r="A14" s="190"/>
      <c r="B14" s="180"/>
      <c r="C14" s="5">
        <v>360</v>
      </c>
      <c r="D14" s="3" t="s">
        <v>5</v>
      </c>
      <c r="E14" s="6">
        <v>663</v>
      </c>
      <c r="F14" s="22">
        <v>179</v>
      </c>
      <c r="G14" s="23">
        <f>F14/AF14*100</f>
        <v>44.08866995073892</v>
      </c>
      <c r="H14" s="24">
        <v>185</v>
      </c>
      <c r="I14" s="23">
        <f>H14/AF14*100</f>
        <v>45.566502463054185</v>
      </c>
      <c r="J14" s="22">
        <v>6</v>
      </c>
      <c r="K14" s="23">
        <f>J14/AF14*100</f>
        <v>1.477832512315271</v>
      </c>
      <c r="L14" s="22">
        <v>0</v>
      </c>
      <c r="M14" s="23">
        <f>L14/AF14*100</f>
        <v>0</v>
      </c>
      <c r="N14" s="22">
        <v>10</v>
      </c>
      <c r="O14" s="23">
        <f>N14/AF14*100</f>
        <v>2.4630541871921183</v>
      </c>
      <c r="P14" s="22">
        <v>0</v>
      </c>
      <c r="Q14" s="23">
        <f>P14/AF14*100</f>
        <v>0</v>
      </c>
      <c r="R14" s="80">
        <v>0</v>
      </c>
      <c r="S14" s="23">
        <f>R14/AF14*100</f>
        <v>0</v>
      </c>
      <c r="T14" s="55">
        <v>17</v>
      </c>
      <c r="U14" s="23">
        <f>T14/AF14*100</f>
        <v>4.1871921182266005</v>
      </c>
      <c r="V14" s="55">
        <v>0</v>
      </c>
      <c r="W14" s="23">
        <f>V14/AF14*100</f>
        <v>0</v>
      </c>
      <c r="X14" s="55">
        <v>0</v>
      </c>
      <c r="Y14" s="23">
        <f>X14/AF14*100</f>
        <v>0</v>
      </c>
      <c r="Z14" s="22">
        <v>0</v>
      </c>
      <c r="AA14" s="23">
        <f>Z14/AF14*100</f>
        <v>0</v>
      </c>
      <c r="AB14" s="25">
        <f>F14+H14+J14+L14+N14+P14+T14+V14+X14+Z14</f>
        <v>397</v>
      </c>
      <c r="AC14" s="23">
        <f>AB14/AF14*100</f>
        <v>97.78325123152709</v>
      </c>
      <c r="AD14" s="22">
        <f>9+0</f>
        <v>9</v>
      </c>
      <c r="AE14" s="26">
        <f>AD14/AF14*100</f>
        <v>2.2167487684729066</v>
      </c>
      <c r="AF14" s="25">
        <f>AB14+AD14</f>
        <v>406</v>
      </c>
      <c r="AG14" s="104">
        <f>AF14/E14*100</f>
        <v>61.236802413273004</v>
      </c>
      <c r="AH14" s="105">
        <f>AG14-100</f>
        <v>-38.763197586726996</v>
      </c>
    </row>
    <row r="15" spans="1:34" ht="12.75">
      <c r="A15" s="190"/>
      <c r="B15" s="180"/>
      <c r="C15" s="5">
        <v>360</v>
      </c>
      <c r="D15" s="3" t="s">
        <v>10</v>
      </c>
      <c r="E15" s="6">
        <v>336</v>
      </c>
      <c r="F15" s="22">
        <v>142</v>
      </c>
      <c r="G15" s="23">
        <f>F15/AF15*100</f>
        <v>60.16949152542372</v>
      </c>
      <c r="H15" s="24">
        <v>77</v>
      </c>
      <c r="I15" s="23">
        <f>H15/AF15*100</f>
        <v>32.6271186440678</v>
      </c>
      <c r="J15" s="22">
        <v>3</v>
      </c>
      <c r="K15" s="23">
        <f>J15/AF15*100</f>
        <v>1.2711864406779663</v>
      </c>
      <c r="L15" s="22">
        <v>0</v>
      </c>
      <c r="M15" s="23">
        <f>L15/AF15*100</f>
        <v>0</v>
      </c>
      <c r="N15" s="22">
        <v>0</v>
      </c>
      <c r="O15" s="23">
        <f>N15/AF15*100</f>
        <v>0</v>
      </c>
      <c r="P15" s="22">
        <v>4</v>
      </c>
      <c r="Q15" s="23">
        <f>P15/AF15*100</f>
        <v>1.694915254237288</v>
      </c>
      <c r="R15" s="80">
        <v>0</v>
      </c>
      <c r="S15" s="23">
        <f>R15/AF15*100</f>
        <v>0</v>
      </c>
      <c r="T15" s="55">
        <v>5</v>
      </c>
      <c r="U15" s="23">
        <f>T15/AF15*100</f>
        <v>2.11864406779661</v>
      </c>
      <c r="V15" s="55">
        <v>0</v>
      </c>
      <c r="W15" s="23">
        <f>V15/AF15*100</f>
        <v>0</v>
      </c>
      <c r="X15" s="55">
        <v>0</v>
      </c>
      <c r="Y15" s="23">
        <f>X15/AF15*100</f>
        <v>0</v>
      </c>
      <c r="Z15" s="22">
        <v>0</v>
      </c>
      <c r="AA15" s="23">
        <f>Z15/AF15*100</f>
        <v>0</v>
      </c>
      <c r="AB15" s="25">
        <f>F15+H15+J15+L15+N15+P15+T15+V15+X15+Z15</f>
        <v>231</v>
      </c>
      <c r="AC15" s="23">
        <f>AB15/AF15*100</f>
        <v>97.88135593220339</v>
      </c>
      <c r="AD15" s="22">
        <f>4+1</f>
        <v>5</v>
      </c>
      <c r="AE15" s="26">
        <f>AD15/AF15*100</f>
        <v>2.11864406779661</v>
      </c>
      <c r="AF15" s="25">
        <f>AB15+AD15</f>
        <v>236</v>
      </c>
      <c r="AG15" s="104">
        <f>AF15/E15*100</f>
        <v>70.23809523809523</v>
      </c>
      <c r="AH15" s="105">
        <f>AG15-100</f>
        <v>-29.761904761904773</v>
      </c>
    </row>
    <row r="16" spans="1:34" ht="13.5" thickBot="1">
      <c r="A16" s="191"/>
      <c r="B16" s="182"/>
      <c r="C16" s="41">
        <v>362</v>
      </c>
      <c r="D16" s="42" t="s">
        <v>5</v>
      </c>
      <c r="E16" s="43">
        <v>532</v>
      </c>
      <c r="F16" s="44">
        <v>118</v>
      </c>
      <c r="G16" s="45">
        <f>F16/AF16*100</f>
        <v>40.549828178694156</v>
      </c>
      <c r="H16" s="46">
        <v>120</v>
      </c>
      <c r="I16" s="45">
        <f>H16/AF16*100</f>
        <v>41.23711340206185</v>
      </c>
      <c r="J16" s="44">
        <v>16</v>
      </c>
      <c r="K16" s="45">
        <f>J16/AF16*100</f>
        <v>5.498281786941581</v>
      </c>
      <c r="L16" s="44">
        <v>0</v>
      </c>
      <c r="M16" s="45">
        <f>L16/AF16*100</f>
        <v>0</v>
      </c>
      <c r="N16" s="44">
        <v>1</v>
      </c>
      <c r="O16" s="45">
        <f>N16/AF16*100</f>
        <v>0.3436426116838488</v>
      </c>
      <c r="P16" s="44">
        <v>13</v>
      </c>
      <c r="Q16" s="45">
        <f>P16/AF16*100</f>
        <v>4.4673539518900345</v>
      </c>
      <c r="R16" s="81">
        <v>0</v>
      </c>
      <c r="S16" s="45">
        <f>R16/AF16*100</f>
        <v>0</v>
      </c>
      <c r="T16" s="60">
        <v>12</v>
      </c>
      <c r="U16" s="45">
        <f>T16/AF16*100</f>
        <v>4.123711340206185</v>
      </c>
      <c r="V16" s="60">
        <v>0</v>
      </c>
      <c r="W16" s="45">
        <f>V16/AF16*100</f>
        <v>0</v>
      </c>
      <c r="X16" s="60">
        <v>0</v>
      </c>
      <c r="Y16" s="45">
        <f>X16/AF16*100</f>
        <v>0</v>
      </c>
      <c r="Z16" s="44">
        <v>0</v>
      </c>
      <c r="AA16" s="45">
        <f>Z16/AF16*100</f>
        <v>0</v>
      </c>
      <c r="AB16" s="47">
        <f>F16+H16+J16+L16+N16+P16+T16+V16+X16+Z16</f>
        <v>280</v>
      </c>
      <c r="AC16" s="45">
        <f>AB16/AF16*100</f>
        <v>96.21993127147766</v>
      </c>
      <c r="AD16" s="44">
        <f>8+3</f>
        <v>11</v>
      </c>
      <c r="AE16" s="48">
        <f>AD16/AF16*100</f>
        <v>3.7800687285223367</v>
      </c>
      <c r="AF16" s="47">
        <f>AB16+AD16</f>
        <v>291</v>
      </c>
      <c r="AG16" s="106">
        <f>AF16/E16*100</f>
        <v>54.699248120300744</v>
      </c>
      <c r="AH16" s="107">
        <f>AG16-100</f>
        <v>-45.300751879699256</v>
      </c>
    </row>
    <row r="17" spans="1:33" ht="6.75" customHeight="1" thickBot="1" thickTop="1">
      <c r="A17" s="61"/>
      <c r="B17" s="61"/>
      <c r="C17" s="62"/>
      <c r="D17" s="61"/>
      <c r="E17" s="63"/>
      <c r="F17" s="63"/>
      <c r="G17" s="64"/>
      <c r="H17" s="63"/>
      <c r="I17" s="64"/>
      <c r="J17" s="63"/>
      <c r="K17" s="64"/>
      <c r="L17" s="63"/>
      <c r="M17" s="64"/>
      <c r="N17" s="63"/>
      <c r="O17" s="64"/>
      <c r="P17" s="63"/>
      <c r="Q17" s="64"/>
      <c r="R17" s="113"/>
      <c r="S17" s="113"/>
      <c r="T17" s="64"/>
      <c r="U17" s="64"/>
      <c r="V17" s="64"/>
      <c r="W17" s="64"/>
      <c r="X17" s="64"/>
      <c r="Y17" s="64"/>
      <c r="Z17" s="63"/>
      <c r="AA17" s="64"/>
      <c r="AB17" s="82"/>
      <c r="AC17" s="82"/>
      <c r="AD17" s="65"/>
      <c r="AE17" s="64"/>
      <c r="AF17" s="65"/>
      <c r="AG17" s="66"/>
    </row>
    <row r="18" spans="1:38" s="30" customFormat="1" ht="14.25" thickBot="1" thickTop="1">
      <c r="A18" s="141" t="s">
        <v>14</v>
      </c>
      <c r="B18" s="141"/>
      <c r="C18" s="141"/>
      <c r="D18" s="92">
        <f>COUNTA(D13:D16)</f>
        <v>4</v>
      </c>
      <c r="E18" s="92">
        <f>SUM(E13:E17)</f>
        <v>2165</v>
      </c>
      <c r="F18" s="92">
        <f>SUM(F13:F17)</f>
        <v>614</v>
      </c>
      <c r="G18" s="93">
        <f>F18/AF18*100</f>
        <v>44.71959213401311</v>
      </c>
      <c r="H18" s="92">
        <f>SUM(H13:H17)</f>
        <v>589</v>
      </c>
      <c r="I18" s="93">
        <f>H18/AF18*100</f>
        <v>42.89876183539694</v>
      </c>
      <c r="J18" s="92">
        <f>SUM(J13:J17)</f>
        <v>31</v>
      </c>
      <c r="K18" s="93">
        <f>J18/AF18*100</f>
        <v>2.2578295702840494</v>
      </c>
      <c r="L18" s="92">
        <f>SUM(L13:L17)</f>
        <v>0</v>
      </c>
      <c r="M18" s="93">
        <f>L18/AF18*100</f>
        <v>0</v>
      </c>
      <c r="N18" s="92">
        <f>SUM(N13:N17)</f>
        <v>12</v>
      </c>
      <c r="O18" s="93">
        <f>N18/AF18*100</f>
        <v>0.8739985433357611</v>
      </c>
      <c r="P18" s="92">
        <f>SUM(P13:P17)</f>
        <v>18</v>
      </c>
      <c r="Q18" s="93">
        <f>P18/AF18*100</f>
        <v>1.3109978150036417</v>
      </c>
      <c r="R18" s="92">
        <f>SUM(R13:R17)</f>
        <v>0</v>
      </c>
      <c r="S18" s="93">
        <f>R18/AF18*100</f>
        <v>0</v>
      </c>
      <c r="T18" s="92">
        <f>SUM(T13:T17)</f>
        <v>71</v>
      </c>
      <c r="U18" s="93">
        <f>T18/AF18*100</f>
        <v>5.17115804806992</v>
      </c>
      <c r="V18" s="92">
        <f>SUM(V13:V17)</f>
        <v>0</v>
      </c>
      <c r="W18" s="93">
        <f>V18/AF18*100</f>
        <v>0</v>
      </c>
      <c r="X18" s="92">
        <f>SUM(X13:X17)</f>
        <v>0</v>
      </c>
      <c r="Y18" s="93">
        <f>X18/AF18*100</f>
        <v>0</v>
      </c>
      <c r="Z18" s="92">
        <f>SUM(Z13:Z17)</f>
        <v>0</v>
      </c>
      <c r="AA18" s="93">
        <f>Z18/AF18*100</f>
        <v>0</v>
      </c>
      <c r="AB18" s="92">
        <f>SUM(AB13:AB17)</f>
        <v>1335</v>
      </c>
      <c r="AC18" s="93">
        <f>AB18/AF18*100</f>
        <v>97.23233794610341</v>
      </c>
      <c r="AD18" s="92">
        <f>SUM(AD13:AD17)</f>
        <v>38</v>
      </c>
      <c r="AE18" s="94">
        <f>AD18/AF18*100</f>
        <v>2.7676620538965766</v>
      </c>
      <c r="AF18" s="95">
        <f>AB18+AD18</f>
        <v>1373</v>
      </c>
      <c r="AG18" s="96">
        <f>AF18/E18*100</f>
        <v>63.41801385681294</v>
      </c>
      <c r="AH18" s="102">
        <f>AG18-100</f>
        <v>-36.58198614318706</v>
      </c>
      <c r="AI18" s="31"/>
      <c r="AJ18" s="31"/>
      <c r="AK18" s="31"/>
      <c r="AL18" s="31"/>
    </row>
    <row r="19" ht="13.5" thickTop="1"/>
    <row r="26" ht="12.75">
      <c r="I26" s="134"/>
    </row>
  </sheetData>
  <mergeCells count="32">
    <mergeCell ref="A18:C18"/>
    <mergeCell ref="B13:B16"/>
    <mergeCell ref="A13:A16"/>
    <mergeCell ref="R10:S10"/>
    <mergeCell ref="A9:B10"/>
    <mergeCell ref="F9:AA9"/>
    <mergeCell ref="N10:O10"/>
    <mergeCell ref="X10:Y10"/>
    <mergeCell ref="P10:Q10"/>
    <mergeCell ref="C9:C11"/>
    <mergeCell ref="A5:AH5"/>
    <mergeCell ref="A6:AH6"/>
    <mergeCell ref="A7:AH7"/>
    <mergeCell ref="T10:U10"/>
    <mergeCell ref="E9:E11"/>
    <mergeCell ref="Z10:AA10"/>
    <mergeCell ref="AG9:AG11"/>
    <mergeCell ref="AB9:AC10"/>
    <mergeCell ref="F10:G10"/>
    <mergeCell ref="D9:D11"/>
    <mergeCell ref="A1:AH1"/>
    <mergeCell ref="A2:AH2"/>
    <mergeCell ref="A3:AH3"/>
    <mergeCell ref="A4:AH4"/>
    <mergeCell ref="A8:AH8"/>
    <mergeCell ref="AF9:AF11"/>
    <mergeCell ref="H10:I10"/>
    <mergeCell ref="V10:W10"/>
    <mergeCell ref="AH9:AH11"/>
    <mergeCell ref="J10:K10"/>
    <mergeCell ref="AD9:AE10"/>
    <mergeCell ref="L10:M10"/>
  </mergeCells>
  <printOptions horizontalCentered="1"/>
  <pageMargins left="0" right="0" top="0.5905511811023623" bottom="0.7874015748031497" header="0" footer="0"/>
  <pageSetup horizontalDpi="300" verticalDpi="300" orientation="landscape" paperSize="5" scale="90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Organización Electoral</cp:lastModifiedBy>
  <cp:lastPrinted>2003-11-25T21:09:25Z</cp:lastPrinted>
  <dcterms:created xsi:type="dcterms:W3CDTF">2003-06-17T03:00:02Z</dcterms:created>
  <dcterms:modified xsi:type="dcterms:W3CDTF">2003-11-25T21:49:28Z</dcterms:modified>
  <cp:category/>
  <cp:version/>
  <cp:contentType/>
  <cp:contentStatus/>
</cp:coreProperties>
</file>